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39338\Desktop\Per lezione\"/>
    </mc:Choice>
  </mc:AlternateContent>
  <xr:revisionPtr revIDLastSave="0" documentId="13_ncr:1_{79854641-1F59-4086-924D-0B3F1C314692}" xr6:coauthVersionLast="45" xr6:coauthVersionMax="45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Dash_Board" sheetId="1" r:id="rId1"/>
    <sheet name="Tabellone" sheetId="2" r:id="rId2"/>
    <sheet name="PIVOT 3D" sheetId="4" r:id="rId3"/>
  </sheets>
  <calcPr calcId="191029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R16" i="1"/>
  <c r="Q16" i="1"/>
  <c r="P16" i="1"/>
  <c r="O16" i="1"/>
  <c r="N16" i="1"/>
  <c r="M16" i="1"/>
  <c r="L16" i="1"/>
  <c r="O13" i="1"/>
  <c r="N13" i="1"/>
  <c r="M13" i="1"/>
  <c r="L13" i="1"/>
  <c r="M9" i="1"/>
  <c r="M7" i="1"/>
  <c r="M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" i="1"/>
  <c r="M4" i="1" l="1"/>
  <c r="M2" i="1"/>
  <c r="M3" i="1"/>
</calcChain>
</file>

<file path=xl/sharedStrings.xml><?xml version="1.0" encoding="utf-8"?>
<sst xmlns="http://schemas.openxmlformats.org/spreadsheetml/2006/main" count="515" uniqueCount="255">
  <si>
    <t>ID</t>
  </si>
  <si>
    <t>NOME</t>
  </si>
  <si>
    <t>COGNOME</t>
  </si>
  <si>
    <t>DATA DI NASCITA</t>
  </si>
  <si>
    <t>ID ABBONAMENTO</t>
  </si>
  <si>
    <t>SCONTO</t>
  </si>
  <si>
    <t>ID FASCIA ORARIA</t>
  </si>
  <si>
    <t>BENESSERE</t>
  </si>
  <si>
    <t>Carlotta</t>
  </si>
  <si>
    <t>Abelli</t>
  </si>
  <si>
    <t>01/01/1979</t>
  </si>
  <si>
    <t>VIP</t>
  </si>
  <si>
    <t>Pausa Pranzo</t>
  </si>
  <si>
    <t>Fabio</t>
  </si>
  <si>
    <t>Ferrandina</t>
  </si>
  <si>
    <t>30/01/1989</t>
  </si>
  <si>
    <t>Nuoto</t>
  </si>
  <si>
    <t>Anna</t>
  </si>
  <si>
    <t>Spataro</t>
  </si>
  <si>
    <t>13/10/1970</t>
  </si>
  <si>
    <t>Acqua Full</t>
  </si>
  <si>
    <t>Full</t>
  </si>
  <si>
    <t>Giulia</t>
  </si>
  <si>
    <t>Pinaroli</t>
  </si>
  <si>
    <t>27/11/1992</t>
  </si>
  <si>
    <t>Michela</t>
  </si>
  <si>
    <t>Avanzi</t>
  </si>
  <si>
    <t>22/10/1980</t>
  </si>
  <si>
    <t>Luigi</t>
  </si>
  <si>
    <t>De Francesco</t>
  </si>
  <si>
    <t>04/05/1986</t>
  </si>
  <si>
    <t>Giacomo</t>
  </si>
  <si>
    <t>Parrulli</t>
  </si>
  <si>
    <t>09/08/1973</t>
  </si>
  <si>
    <t>Giannuzzi</t>
  </si>
  <si>
    <t>12/04/1991</t>
  </si>
  <si>
    <t>Piscina</t>
  </si>
  <si>
    <t>Notte</t>
  </si>
  <si>
    <t>Martina</t>
  </si>
  <si>
    <t>Miniero</t>
  </si>
  <si>
    <t>14/02/1992</t>
  </si>
  <si>
    <t>Terra</t>
  </si>
  <si>
    <t>Nicolas</t>
  </si>
  <si>
    <t>Viola</t>
  </si>
  <si>
    <t>08/11/1980</t>
  </si>
  <si>
    <t>Francesco</t>
  </si>
  <si>
    <t>Cantadori</t>
  </si>
  <si>
    <t>05/04/1950</t>
  </si>
  <si>
    <t>Giuseppe</t>
  </si>
  <si>
    <t>Messineo</t>
  </si>
  <si>
    <t>20/06/1970</t>
  </si>
  <si>
    <t>Mattina</t>
  </si>
  <si>
    <t>Roberto</t>
  </si>
  <si>
    <t>Setti</t>
  </si>
  <si>
    <t>30/04/1992</t>
  </si>
  <si>
    <t>Acqua</t>
  </si>
  <si>
    <t>Alice</t>
  </si>
  <si>
    <t>Bonatti</t>
  </si>
  <si>
    <t>04/02/1980</t>
  </si>
  <si>
    <t>Base</t>
  </si>
  <si>
    <t>Silvia</t>
  </si>
  <si>
    <t>Rossini</t>
  </si>
  <si>
    <t>16/06/1992</t>
  </si>
  <si>
    <t>Alessia</t>
  </si>
  <si>
    <t>Giacomini</t>
  </si>
  <si>
    <t>09/11/1992</t>
  </si>
  <si>
    <t>Renato</t>
  </si>
  <si>
    <t>Renati</t>
  </si>
  <si>
    <t>01/04/1971</t>
  </si>
  <si>
    <t>Rebecca</t>
  </si>
  <si>
    <t>Boccia</t>
  </si>
  <si>
    <t>07/08/1990</t>
  </si>
  <si>
    <t>Sara</t>
  </si>
  <si>
    <t>Cattani</t>
  </si>
  <si>
    <t>13/01/1987</t>
  </si>
  <si>
    <t>Filippo</t>
  </si>
  <si>
    <t>Massini</t>
  </si>
  <si>
    <t>31/01/1993</t>
  </si>
  <si>
    <t>Pietro</t>
  </si>
  <si>
    <t>Rossi</t>
  </si>
  <si>
    <t>07/09/1994</t>
  </si>
  <si>
    <t>Elena</t>
  </si>
  <si>
    <t>Ferrari</t>
  </si>
  <si>
    <t>12/03/1995</t>
  </si>
  <si>
    <t>Mara</t>
  </si>
  <si>
    <t>Masetti</t>
  </si>
  <si>
    <t>09/09/1999</t>
  </si>
  <si>
    <t>Angela</t>
  </si>
  <si>
    <t>Lazari</t>
  </si>
  <si>
    <t>14/05/1978</t>
  </si>
  <si>
    <t>Grassi</t>
  </si>
  <si>
    <t>15/09/1992</t>
  </si>
  <si>
    <t>Benvenuti</t>
  </si>
  <si>
    <t>13/08/1960</t>
  </si>
  <si>
    <t>Giovanna</t>
  </si>
  <si>
    <t>05/07/1977</t>
  </si>
  <si>
    <t>Maria</t>
  </si>
  <si>
    <t>Montanari</t>
  </si>
  <si>
    <t>17/08/1956</t>
  </si>
  <si>
    <t>Giuseppina</t>
  </si>
  <si>
    <t>Castagnetti</t>
  </si>
  <si>
    <t>23/05/1968</t>
  </si>
  <si>
    <t>Rocco</t>
  </si>
  <si>
    <t>Moggi</t>
  </si>
  <si>
    <t>12/02/1995</t>
  </si>
  <si>
    <t>Isabella</t>
  </si>
  <si>
    <t>Ferrante</t>
  </si>
  <si>
    <t>15/06/1989</t>
  </si>
  <si>
    <t>Belli</t>
  </si>
  <si>
    <t>23/03/1991</t>
  </si>
  <si>
    <t>Pellegri</t>
  </si>
  <si>
    <t>12/07/1978</t>
  </si>
  <si>
    <t>Ricci</t>
  </si>
  <si>
    <t>26/09/1980</t>
  </si>
  <si>
    <t>Mirella</t>
  </si>
  <si>
    <t>Fiori</t>
  </si>
  <si>
    <t>17/09/1952</t>
  </si>
  <si>
    <t>Franco</t>
  </si>
  <si>
    <t>Ughetti</t>
  </si>
  <si>
    <t>23/07/1988</t>
  </si>
  <si>
    <t>Massimiliano</t>
  </si>
  <si>
    <t>Magri</t>
  </si>
  <si>
    <t>24/07/1994</t>
  </si>
  <si>
    <t>Damiano</t>
  </si>
  <si>
    <t>Allegri</t>
  </si>
  <si>
    <t>15/06/1997</t>
  </si>
  <si>
    <t>Matteo</t>
  </si>
  <si>
    <t>Bevilacqua</t>
  </si>
  <si>
    <t>13/04/1998</t>
  </si>
  <si>
    <t>Francesca</t>
  </si>
  <si>
    <t>Rosi</t>
  </si>
  <si>
    <t>15/06/1998</t>
  </si>
  <si>
    <t>Stefania</t>
  </si>
  <si>
    <t>D'onofrio</t>
  </si>
  <si>
    <t>07/07/1978</t>
  </si>
  <si>
    <t>Cristina</t>
  </si>
  <si>
    <t>Ferrarini</t>
  </si>
  <si>
    <t>17/09/2000</t>
  </si>
  <si>
    <t>Alessandro</t>
  </si>
  <si>
    <t>Ferri</t>
  </si>
  <si>
    <t>14/02/1990</t>
  </si>
  <si>
    <t>Riccoboni</t>
  </si>
  <si>
    <t>27/09/1976</t>
  </si>
  <si>
    <t>Catia</t>
  </si>
  <si>
    <t>Erta</t>
  </si>
  <si>
    <t>19/03/2000</t>
  </si>
  <si>
    <t>Beatrice</t>
  </si>
  <si>
    <t>Avellini</t>
  </si>
  <si>
    <t>10/08/1993</t>
  </si>
  <si>
    <t>Andrea</t>
  </si>
  <si>
    <t>07/11/1950</t>
  </si>
  <si>
    <t>Paola</t>
  </si>
  <si>
    <t>Pini</t>
  </si>
  <si>
    <t>03/04/1951</t>
  </si>
  <si>
    <t>Cavalli</t>
  </si>
  <si>
    <t>09/12/1949</t>
  </si>
  <si>
    <t>Giancarlo</t>
  </si>
  <si>
    <t>Ablondi</t>
  </si>
  <si>
    <t>06/09/1945</t>
  </si>
  <si>
    <t>Fabrizio</t>
  </si>
  <si>
    <t>Foglia</t>
  </si>
  <si>
    <t>16/08/1947</t>
  </si>
  <si>
    <t>Pina</t>
  </si>
  <si>
    <t>23/08/1947</t>
  </si>
  <si>
    <t>Reverberi</t>
  </si>
  <si>
    <t>12/06/1992</t>
  </si>
  <si>
    <t>Monica</t>
  </si>
  <si>
    <t>Mangiapane</t>
  </si>
  <si>
    <t>09/09/1990</t>
  </si>
  <si>
    <t>05/06/1999</t>
  </si>
  <si>
    <t>Claudio</t>
  </si>
  <si>
    <t>Robuschi</t>
  </si>
  <si>
    <t>22/05/1989</t>
  </si>
  <si>
    <t>Arianna</t>
  </si>
  <si>
    <t>03/04/1993</t>
  </si>
  <si>
    <t>Michele</t>
  </si>
  <si>
    <t>Taverna</t>
  </si>
  <si>
    <t>07/06/1998</t>
  </si>
  <si>
    <t>Debora</t>
  </si>
  <si>
    <t>Orlandi</t>
  </si>
  <si>
    <t>23/05/2000</t>
  </si>
  <si>
    <t>Veronica</t>
  </si>
  <si>
    <t>Bellini</t>
  </si>
  <si>
    <t>09/09/1998</t>
  </si>
  <si>
    <t>Niccolò</t>
  </si>
  <si>
    <t>Avanzini</t>
  </si>
  <si>
    <t>14/02/1999</t>
  </si>
  <si>
    <t>Nuovo</t>
  </si>
  <si>
    <t>Cliente</t>
  </si>
  <si>
    <t>01/01/1998</t>
  </si>
  <si>
    <t>Luca</t>
  </si>
  <si>
    <t>Romoli</t>
  </si>
  <si>
    <t>01/01/2000</t>
  </si>
  <si>
    <t>Età</t>
  </si>
  <si>
    <t>Età Media</t>
  </si>
  <si>
    <t>Età Minima</t>
  </si>
  <si>
    <t>Età Max</t>
  </si>
  <si>
    <t>% Full</t>
  </si>
  <si>
    <t>% Benessere</t>
  </si>
  <si>
    <t>Sconto medio</t>
  </si>
  <si>
    <t>ID_Cliente</t>
  </si>
  <si>
    <t>Cognome Cliente</t>
  </si>
  <si>
    <t>Città</t>
  </si>
  <si>
    <t>Regione</t>
  </si>
  <si>
    <t>Stato</t>
  </si>
  <si>
    <t>ID_Agente</t>
  </si>
  <si>
    <t>Cognome Agente</t>
  </si>
  <si>
    <t>Codice_Area</t>
  </si>
  <si>
    <t>DATA</t>
  </si>
  <si>
    <t>ID_ARTICOLO</t>
  </si>
  <si>
    <t>Codice_Articolo</t>
  </si>
  <si>
    <t>QUANTITA</t>
  </si>
  <si>
    <t>Prezzo</t>
  </si>
  <si>
    <t>Tot</t>
  </si>
  <si>
    <t>Provv</t>
  </si>
  <si>
    <t>Carlozzi</t>
  </si>
  <si>
    <t>Roma</t>
  </si>
  <si>
    <t>Lazio</t>
  </si>
  <si>
    <t>Italia</t>
  </si>
  <si>
    <t>Bianchi</t>
  </si>
  <si>
    <t>Area 1</t>
  </si>
  <si>
    <t>A_1</t>
  </si>
  <si>
    <t>A_2</t>
  </si>
  <si>
    <t>Area 2</t>
  </si>
  <si>
    <t>A_3</t>
  </si>
  <si>
    <t>B_1</t>
  </si>
  <si>
    <t>Verdi</t>
  </si>
  <si>
    <t>Mengoni</t>
  </si>
  <si>
    <t>Perugia</t>
  </si>
  <si>
    <t>Umbria</t>
  </si>
  <si>
    <t>Menozzi</t>
  </si>
  <si>
    <t>Parma</t>
  </si>
  <si>
    <t>Emilia Romagna</t>
  </si>
  <si>
    <t>Caldaveri</t>
  </si>
  <si>
    <t>Firenze</t>
  </si>
  <si>
    <t>Toscana</t>
  </si>
  <si>
    <t>Bixel</t>
  </si>
  <si>
    <t>London</t>
  </si>
  <si>
    <t>Central</t>
  </si>
  <si>
    <t>UK</t>
  </si>
  <si>
    <t>Bruni</t>
  </si>
  <si>
    <t>Mese</t>
  </si>
  <si>
    <t>Etichette di riga</t>
  </si>
  <si>
    <t>Totale complessivo</t>
  </si>
  <si>
    <t>Etichette di colonna</t>
  </si>
  <si>
    <t>Somma di QUANTITA</t>
  </si>
  <si>
    <t>Esempio di matrice a tre dimensioni</t>
  </si>
  <si>
    <t>Dimensione 1</t>
  </si>
  <si>
    <t>Dimensione 2</t>
  </si>
  <si>
    <t>Dimensione 3</t>
  </si>
  <si>
    <t>Nazione</t>
  </si>
  <si>
    <t>Prodotto</t>
  </si>
  <si>
    <t>Venditore</t>
  </si>
  <si>
    <t>LA dimensione 1 ha una gerarchia</t>
  </si>
  <si>
    <t>(più elementi)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</si>
</sst>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rgb="FFCDD7D9"/>
      </left>
      <right style="thin">
        <color rgb="FFCDD7D9"/>
      </right>
      <top style="thin">
        <color rgb="FFCDD7D9"/>
      </top>
      <bottom style="thin">
        <color rgb="FFCDD7D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1" fillId="8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vertical="center" wrapText="1"/>
    </xf>
    <xf numFmtId="14" fontId="4" fillId="5" borderId="4" xfId="0" applyNumberFormat="1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vertical="center" wrapText="1"/>
    </xf>
    <xf numFmtId="10" fontId="6" fillId="7" borderId="6" xfId="0" applyNumberFormat="1" applyFont="1" applyFill="1" applyBorder="1" applyAlignment="1" applyProtection="1">
      <alignment horizontal="right" vertical="center" wrapText="1"/>
    </xf>
    <xf numFmtId="0" fontId="7" fillId="8" borderId="7" xfId="0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center" vertical="center"/>
    </xf>
    <xf numFmtId="10" fontId="0" fillId="0" borderId="0" xfId="0" applyNumberFormat="1"/>
    <xf numFmtId="14" fontId="0" fillId="0" borderId="0" xfId="0" applyNumberFormat="1"/>
    <xf numFmtId="2" fontId="0" fillId="0" borderId="0" xfId="0" applyNumberFormat="1"/>
    <xf numFmtId="0" fontId="9" fillId="0" borderId="0" xfId="0" applyFont="1"/>
    <xf numFmtId="0" fontId="10" fillId="0" borderId="0" xfId="0" applyFont="1"/>
    <xf numFmtId="2" fontId="9" fillId="0" borderId="0" xfId="0" applyNumberFormat="1" applyFont="1"/>
    <xf numFmtId="9" fontId="9" fillId="0" borderId="0" xfId="1" applyFont="1"/>
    <xf numFmtId="10" fontId="9" fillId="0" borderId="0" xfId="0" applyNumberFormat="1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12" fillId="9" borderId="9" xfId="2" applyFont="1" applyFill="1" applyBorder="1" applyAlignment="1">
      <alignment horizontal="center"/>
    </xf>
    <xf numFmtId="0" fontId="12" fillId="8" borderId="10" xfId="2" applyFont="1" applyBorder="1" applyAlignment="1">
      <alignment horizontal="center" wrapText="1"/>
    </xf>
    <xf numFmtId="15" fontId="12" fillId="8" borderId="10" xfId="2" applyNumberFormat="1" applyFont="1" applyBorder="1" applyAlignment="1">
      <alignment horizontal="center" wrapText="1"/>
    </xf>
    <xf numFmtId="7" fontId="12" fillId="8" borderId="10" xfId="2" applyNumberFormat="1" applyFont="1" applyBorder="1" applyAlignment="1">
      <alignment horizontal="center" wrapText="1"/>
    </xf>
    <xf numFmtId="0" fontId="12" fillId="8" borderId="11" xfId="2" applyFont="1" applyBorder="1" applyAlignment="1">
      <alignment horizontal="center" wrapText="1"/>
    </xf>
    <xf numFmtId="15" fontId="12" fillId="8" borderId="11" xfId="2" applyNumberFormat="1" applyFont="1" applyBorder="1" applyAlignment="1">
      <alignment horizontal="center" wrapText="1"/>
    </xf>
    <xf numFmtId="7" fontId="12" fillId="8" borderId="11" xfId="2" applyNumberFormat="1" applyFont="1" applyBorder="1" applyAlignment="1">
      <alignment horizontal="center" wrapText="1"/>
    </xf>
    <xf numFmtId="0" fontId="12" fillId="0" borderId="10" xfId="2" applyFont="1" applyFill="1" applyBorder="1" applyAlignment="1">
      <alignment horizontal="center" wrapText="1"/>
    </xf>
    <xf numFmtId="0" fontId="12" fillId="0" borderId="12" xfId="2" applyFont="1" applyFill="1" applyBorder="1" applyAlignment="1">
      <alignment horizontal="center" wrapText="1"/>
    </xf>
    <xf numFmtId="0" fontId="12" fillId="0" borderId="11" xfId="2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10" borderId="0" xfId="0" applyFill="1"/>
  </cellXfs>
  <cellStyles count="3">
    <cellStyle name="Normale" xfId="0" builtinId="0"/>
    <cellStyle name="Normale_TABELLONE" xfId="2" xr:uid="{C469BEC9-51A5-44CB-A6CD-4CA5818A7D33}"/>
    <cellStyle name="Percentuale" xfId="1" builtinId="5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1" formatCode="#,##0.00\ &quot;€&quot;;\-#,##0.00\ &quot;€&quot;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20" formatCode="dd\-mmm\-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4" formatCode="0.00%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9" formatCode="dd/mm/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DD7D9"/>
        </left>
        <right style="thin">
          <color rgb="FFCDD7D9"/>
        </right>
        <top style="thin">
          <color rgb="FFCDD7D9"/>
        </top>
        <bottom style="thin">
          <color rgb="FFCDD7D9"/>
        </bottom>
        <vertical/>
        <horizontal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Fasce</a:t>
            </a:r>
            <a:r>
              <a:rPr lang="it-IT" baseline="0"/>
              <a:t> Orarie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Dash_Board!$L$12:$O$12</c:f>
              <c:strCache>
                <c:ptCount val="4"/>
                <c:pt idx="0">
                  <c:v>Pausa Pranzo</c:v>
                </c:pt>
                <c:pt idx="1">
                  <c:v>Full</c:v>
                </c:pt>
                <c:pt idx="2">
                  <c:v>Notte</c:v>
                </c:pt>
                <c:pt idx="3">
                  <c:v>Mattina</c:v>
                </c:pt>
              </c:strCache>
            </c:strRef>
          </c:cat>
          <c:val>
            <c:numRef>
              <c:f>Dash_Board!$L$13:$O$13</c:f>
              <c:numCache>
                <c:formatCode>General</c:formatCode>
                <c:ptCount val="4"/>
                <c:pt idx="0">
                  <c:v>15</c:v>
                </c:pt>
                <c:pt idx="1">
                  <c:v>32</c:v>
                </c:pt>
                <c:pt idx="2">
                  <c:v>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B-4719-9B5D-732DF218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629168"/>
        <c:axId val="413116984"/>
      </c:barChart>
      <c:catAx>
        <c:axId val="41362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3116984"/>
        <c:crosses val="autoZero"/>
        <c:auto val="1"/>
        <c:lblAlgn val="ctr"/>
        <c:lblOffset val="100"/>
        <c:noMultiLvlLbl val="0"/>
      </c:catAx>
      <c:valAx>
        <c:axId val="41311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362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Abbonamenti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Dash_Board!$L$15:$R$15</c:f>
              <c:strCache>
                <c:ptCount val="7"/>
                <c:pt idx="0">
                  <c:v>VIP</c:v>
                </c:pt>
                <c:pt idx="1">
                  <c:v>Nuoto</c:v>
                </c:pt>
                <c:pt idx="2">
                  <c:v>Acqua Full</c:v>
                </c:pt>
                <c:pt idx="3">
                  <c:v>Piscina</c:v>
                </c:pt>
                <c:pt idx="4">
                  <c:v>Terra</c:v>
                </c:pt>
                <c:pt idx="5">
                  <c:v>Acqua</c:v>
                </c:pt>
                <c:pt idx="6">
                  <c:v>Base</c:v>
                </c:pt>
              </c:strCache>
            </c:strRef>
          </c:cat>
          <c:val>
            <c:numRef>
              <c:f>Dash_Board!$L$16:$R$16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8</c:v>
                </c:pt>
                <c:pt idx="3">
                  <c:v>6</c:v>
                </c:pt>
                <c:pt idx="4">
                  <c:v>14</c:v>
                </c:pt>
                <c:pt idx="5">
                  <c:v>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6-4FFE-A705-34A60B429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1402040"/>
        <c:axId val="651407944"/>
      </c:barChart>
      <c:catAx>
        <c:axId val="65140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1407944"/>
        <c:crosses val="autoZero"/>
        <c:auto val="1"/>
        <c:lblAlgn val="ctr"/>
        <c:lblOffset val="100"/>
        <c:noMultiLvlLbl val="0"/>
      </c:catAx>
      <c:valAx>
        <c:axId val="65140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140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739775</xdr:colOff>
      <xdr:row>17</xdr:row>
      <xdr:rowOff>3175</xdr:rowOff>
    </xdr:from>
    <xdr:to>
      <xdr:col>16</xdr:col>
      <xdr:colOff>593725</xdr:colOff>
      <xdr:row>31</xdr:row>
      <xdr:rowOff>79375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A7CAD1-1AA7-4253-AA3C-C3F60E74D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593725</xdr:colOff>
      <xdr:row>16</xdr:row>
      <xdr:rowOff>187325</xdr:rowOff>
    </xdr:from>
    <xdr:to>
      <xdr:col>25</xdr:col>
      <xdr:colOff>288925</xdr:colOff>
      <xdr:row>31</xdr:row>
      <xdr:rowOff>73025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CCA9859-47D4-42D5-9442-024D93E24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cesco Zammori" refreshedDate="44157.712465972225" createdVersion="6" refreshedVersion="6" minRefreshableVersion="3" recordCount="18" xr:uid="{9CA04EBD-9D38-4028-A27B-A06C392182E2}">
  <cacheSource type="worksheet">
    <worksheetSource name="Tabella1"/>
  </cacheSource>
  <cacheFields count="18">
    <cacheField name="ID" numFmtId="0">
      <sharedItems containsSemiMixedTypes="0" containsString="0" containsNumber="1" containsInteger="1" minValue="1" maxValue="13"/>
    </cacheField>
    <cacheField name="ID_Cliente" numFmtId="0">
      <sharedItems containsSemiMixedTypes="0" containsString="0" containsNumber="1" containsInteger="1" minValue="1" maxValue="5"/>
    </cacheField>
    <cacheField name="Cognome Cliente" numFmtId="0">
      <sharedItems/>
    </cacheField>
    <cacheField name="Città" numFmtId="0">
      <sharedItems count="5">
        <s v="Roma"/>
        <s v="Perugia"/>
        <s v="Parma"/>
        <s v="Firenze"/>
        <s v="London"/>
      </sharedItems>
    </cacheField>
    <cacheField name="Regione" numFmtId="0">
      <sharedItems count="5">
        <s v="Lazio"/>
        <s v="Umbria"/>
        <s v="Emilia Romagna"/>
        <s v="Toscana"/>
        <s v="Central"/>
      </sharedItems>
    </cacheField>
    <cacheField name="Stato" numFmtId="0">
      <sharedItems count="2">
        <s v="Italia"/>
        <s v="UK"/>
      </sharedItems>
    </cacheField>
    <cacheField name="ID_Agente" numFmtId="0">
      <sharedItems containsSemiMixedTypes="0" containsString="0" containsNumber="1" containsInteger="1" minValue="1" maxValue="4"/>
    </cacheField>
    <cacheField name="Cognome Agente" numFmtId="0">
      <sharedItems count="4">
        <s v="Bianchi"/>
        <s v="Rossi"/>
        <s v="Verdi"/>
        <s v="Bruni"/>
      </sharedItems>
    </cacheField>
    <cacheField name="Codice_Area" numFmtId="0">
      <sharedItems/>
    </cacheField>
    <cacheField name="DATA" numFmtId="15">
      <sharedItems containsSemiMixedTypes="0" containsNonDate="0" containsDate="1" containsString="0" minDate="2017-11-01T00:00:00" maxDate="2017-11-14T00:00:00"/>
    </cacheField>
    <cacheField name="ID_ARTICOLO" numFmtId="0">
      <sharedItems containsSemiMixedTypes="0" containsString="0" containsNumber="1" containsInteger="1" minValue="1" maxValue="5"/>
    </cacheField>
    <cacheField name="Codice_Articolo" numFmtId="0">
      <sharedItems count="4">
        <s v="A_1"/>
        <s v="A_2"/>
        <s v="A_3"/>
        <s v="B_1"/>
      </sharedItems>
    </cacheField>
    <cacheField name="QUANTITA" numFmtId="0">
      <sharedItems containsSemiMixedTypes="0" containsString="0" containsNumber="1" containsInteger="1" minValue="1" maxValue="10"/>
    </cacheField>
    <cacheField name="Prezzo" numFmtId="7">
      <sharedItems containsSemiMixedTypes="0" containsString="0" containsNumber="1" containsInteger="1" minValue="100" maxValue="1000"/>
    </cacheField>
    <cacheField name="SCONTO" numFmtId="0">
      <sharedItems containsSemiMixedTypes="0" containsString="0" containsNumber="1" minValue="0" maxValue="0.4"/>
    </cacheField>
    <cacheField name="Tot" numFmtId="7">
      <sharedItems containsSemiMixedTypes="0" containsString="0" containsNumber="1" minValue="400" maxValue="10000"/>
    </cacheField>
    <cacheField name="Provv" numFmtId="7">
      <sharedItems containsSemiMixedTypes="0" containsString="0" containsNumber="1" containsInteger="1" minValue="40" maxValue="1000"/>
    </cacheField>
    <cacheField name="Mese" numFmtId="0">
      <sharedItems containsSemiMixedTypes="0" containsString="0" containsNumber="1" containsInteger="1" minValue="1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n v="1"/>
    <n v="1"/>
    <s v="Carlozzi"/>
    <x v="0"/>
    <x v="0"/>
    <x v="0"/>
    <n v="1"/>
    <x v="0"/>
    <s v="Area 1"/>
    <d v="2017-11-01T00:00:00"/>
    <n v="1"/>
    <x v="0"/>
    <n v="10"/>
    <n v="100"/>
    <n v="0"/>
    <n v="1000"/>
    <n v="100"/>
    <n v="11"/>
  </r>
  <r>
    <n v="1"/>
    <n v="1"/>
    <s v="Carlozzi"/>
    <x v="0"/>
    <x v="0"/>
    <x v="0"/>
    <n v="1"/>
    <x v="0"/>
    <s v="Area 1"/>
    <d v="2017-11-01T00:00:00"/>
    <n v="2"/>
    <x v="1"/>
    <n v="5"/>
    <n v="500"/>
    <n v="0.1"/>
    <n v="2249.9999962747097"/>
    <n v="225"/>
    <n v="11"/>
  </r>
  <r>
    <n v="2"/>
    <n v="1"/>
    <s v="Carlozzi"/>
    <x v="0"/>
    <x v="0"/>
    <x v="0"/>
    <n v="2"/>
    <x v="1"/>
    <s v="Area 2"/>
    <d v="2017-11-02T00:00:00"/>
    <n v="1"/>
    <x v="0"/>
    <n v="10"/>
    <n v="100"/>
    <n v="0.1"/>
    <n v="900"/>
    <n v="90"/>
    <n v="11"/>
  </r>
  <r>
    <n v="2"/>
    <n v="1"/>
    <s v="Carlozzi"/>
    <x v="0"/>
    <x v="0"/>
    <x v="0"/>
    <n v="2"/>
    <x v="1"/>
    <s v="Area 2"/>
    <d v="2017-11-02T00:00:00"/>
    <n v="2"/>
    <x v="1"/>
    <n v="5"/>
    <n v="500"/>
    <n v="0"/>
    <n v="2500"/>
    <n v="250"/>
    <n v="11"/>
  </r>
  <r>
    <n v="3"/>
    <n v="1"/>
    <s v="Carlozzi"/>
    <x v="0"/>
    <x v="0"/>
    <x v="0"/>
    <n v="1"/>
    <x v="0"/>
    <s v="Area 1"/>
    <d v="2017-11-03T00:00:00"/>
    <n v="3"/>
    <x v="2"/>
    <n v="10"/>
    <n v="1000"/>
    <n v="0"/>
    <n v="10000"/>
    <n v="1000"/>
    <n v="11"/>
  </r>
  <r>
    <n v="3"/>
    <n v="1"/>
    <s v="Carlozzi"/>
    <x v="0"/>
    <x v="0"/>
    <x v="0"/>
    <n v="1"/>
    <x v="0"/>
    <s v="Area 1"/>
    <d v="2017-11-03T00:00:00"/>
    <n v="4"/>
    <x v="2"/>
    <n v="5"/>
    <n v="200"/>
    <n v="0"/>
    <n v="1000"/>
    <n v="100"/>
    <n v="11"/>
  </r>
  <r>
    <n v="4"/>
    <n v="1"/>
    <s v="Carlozzi"/>
    <x v="0"/>
    <x v="0"/>
    <x v="0"/>
    <n v="2"/>
    <x v="1"/>
    <s v="Area 2"/>
    <d v="2017-11-04T00:00:00"/>
    <n v="5"/>
    <x v="3"/>
    <n v="10"/>
    <n v="300"/>
    <n v="0"/>
    <n v="3000"/>
    <n v="450"/>
    <n v="11"/>
  </r>
  <r>
    <n v="5"/>
    <n v="1"/>
    <s v="Carlozzi"/>
    <x v="0"/>
    <x v="0"/>
    <x v="0"/>
    <n v="3"/>
    <x v="2"/>
    <s v="Area 1"/>
    <d v="2017-11-05T00:00:00"/>
    <n v="1"/>
    <x v="0"/>
    <n v="5"/>
    <n v="100"/>
    <n v="0.2"/>
    <n v="400"/>
    <n v="40"/>
    <n v="11"/>
  </r>
  <r>
    <n v="6"/>
    <n v="1"/>
    <s v="Carlozzi"/>
    <x v="0"/>
    <x v="0"/>
    <x v="0"/>
    <n v="2"/>
    <x v="1"/>
    <s v="Area 2"/>
    <d v="2017-11-06T00:00:00"/>
    <n v="2"/>
    <x v="1"/>
    <n v="1"/>
    <n v="500"/>
    <n v="0"/>
    <n v="500"/>
    <n v="50"/>
    <n v="11"/>
  </r>
  <r>
    <n v="7"/>
    <n v="2"/>
    <s v="Mengoni"/>
    <x v="1"/>
    <x v="1"/>
    <x v="0"/>
    <n v="2"/>
    <x v="1"/>
    <s v="Area 2"/>
    <d v="2017-11-07T00:00:00"/>
    <n v="3"/>
    <x v="2"/>
    <n v="2"/>
    <n v="1000"/>
    <n v="0"/>
    <n v="2000"/>
    <n v="200"/>
    <n v="11"/>
  </r>
  <r>
    <n v="8"/>
    <n v="3"/>
    <s v="Menozzi"/>
    <x v="2"/>
    <x v="2"/>
    <x v="0"/>
    <n v="3"/>
    <x v="2"/>
    <s v="Area 1"/>
    <d v="2017-11-08T00:00:00"/>
    <n v="4"/>
    <x v="2"/>
    <n v="3"/>
    <n v="200"/>
    <n v="0"/>
    <n v="600"/>
    <n v="90"/>
    <n v="11"/>
  </r>
  <r>
    <n v="9"/>
    <n v="3"/>
    <s v="Menozzi"/>
    <x v="2"/>
    <x v="2"/>
    <x v="0"/>
    <n v="3"/>
    <x v="2"/>
    <s v="Area 1"/>
    <d v="2017-11-09T00:00:00"/>
    <n v="5"/>
    <x v="3"/>
    <n v="4"/>
    <n v="300"/>
    <n v="0"/>
    <n v="1200"/>
    <n v="120"/>
    <n v="11"/>
  </r>
  <r>
    <n v="9"/>
    <n v="3"/>
    <s v="Menozzi"/>
    <x v="2"/>
    <x v="2"/>
    <x v="0"/>
    <n v="3"/>
    <x v="2"/>
    <s v="Area 1"/>
    <d v="2017-11-09T00:00:00"/>
    <n v="5"/>
    <x v="3"/>
    <n v="5"/>
    <n v="300"/>
    <n v="0"/>
    <n v="1500"/>
    <n v="150"/>
    <n v="11"/>
  </r>
  <r>
    <n v="10"/>
    <n v="4"/>
    <s v="Caldaveri"/>
    <x v="3"/>
    <x v="3"/>
    <x v="0"/>
    <n v="3"/>
    <x v="2"/>
    <s v="Area 1"/>
    <d v="2017-11-10T00:00:00"/>
    <n v="4"/>
    <x v="2"/>
    <n v="6"/>
    <n v="200"/>
    <n v="0.3"/>
    <n v="840"/>
    <n v="84"/>
    <n v="11"/>
  </r>
  <r>
    <n v="11"/>
    <n v="5"/>
    <s v="Bixel"/>
    <x v="4"/>
    <x v="4"/>
    <x v="1"/>
    <n v="3"/>
    <x v="2"/>
    <s v="Area 1"/>
    <d v="2017-11-11T00:00:00"/>
    <n v="3"/>
    <x v="2"/>
    <n v="7"/>
    <n v="1000"/>
    <n v="0"/>
    <n v="7000"/>
    <n v="700"/>
    <n v="11"/>
  </r>
  <r>
    <n v="12"/>
    <n v="5"/>
    <s v="Bixel"/>
    <x v="4"/>
    <x v="4"/>
    <x v="1"/>
    <n v="4"/>
    <x v="3"/>
    <s v="Area 2"/>
    <d v="2017-11-12T00:00:00"/>
    <n v="2"/>
    <x v="1"/>
    <n v="8"/>
    <n v="500"/>
    <n v="0"/>
    <n v="4000"/>
    <n v="600"/>
    <n v="11"/>
  </r>
  <r>
    <n v="13"/>
    <n v="5"/>
    <s v="Bixel"/>
    <x v="4"/>
    <x v="4"/>
    <x v="1"/>
    <n v="4"/>
    <x v="3"/>
    <s v="Area 2"/>
    <d v="2017-11-13T00:00:00"/>
    <n v="1"/>
    <x v="0"/>
    <n v="9"/>
    <n v="100"/>
    <n v="0"/>
    <n v="900"/>
    <n v="135"/>
    <n v="11"/>
  </r>
  <r>
    <n v="13"/>
    <n v="5"/>
    <s v="Bixel"/>
    <x v="4"/>
    <x v="4"/>
    <x v="1"/>
    <n v="4"/>
    <x v="3"/>
    <s v="Area 2"/>
    <d v="2017-11-13T00:00:00"/>
    <n v="2"/>
    <x v="1"/>
    <n v="10"/>
    <n v="500"/>
    <n v="0.4"/>
    <n v="3000"/>
    <n v="450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0A450E-6C0A-4C54-AFB7-3B2888D95DFE}" name="Tabella pivot2" cacheId="9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B4:F10" firstHeaderRow="1" firstDataRow="2" firstDataCol="1" rowPageCount="1" colPageCount="1"/>
  <pivotFields count="18">
    <pivotField showAll="0"/>
    <pivotField showAll="0"/>
    <pivotField showAll="0"/>
    <pivotField axis="axisRow" showAll="0">
      <items count="6">
        <item x="3"/>
        <item x="4"/>
        <item x="2"/>
        <item x="1"/>
        <item x="0"/>
        <item t="default"/>
      </items>
    </pivotField>
    <pivotField axis="axisRow" showAll="0">
      <items count="6">
        <item sd="0" x="4"/>
        <item x="2"/>
        <item x="0"/>
        <item sd="0" x="3"/>
        <item sd="0" x="1"/>
        <item t="default"/>
      </items>
    </pivotField>
    <pivotField axis="axisRow" showAll="0">
      <items count="3">
        <item x="0"/>
        <item sd="0" x="1"/>
        <item t="default"/>
      </items>
    </pivotField>
    <pivotField showAll="0"/>
    <pivotField axis="axisPage" multipleItemSelectionAllowed="1" showAll="0">
      <items count="5">
        <item x="0"/>
        <item x="3"/>
        <item h="1" x="1"/>
        <item h="1" x="2"/>
        <item t="default"/>
      </items>
    </pivotField>
    <pivotField showAll="0"/>
    <pivotField numFmtId="15" showAll="0"/>
    <pivotField showAll="0"/>
    <pivotField axis="axisCol" showAll="0">
      <items count="5">
        <item x="0"/>
        <item x="1"/>
        <item x="2"/>
        <item x="3"/>
        <item t="default"/>
      </items>
    </pivotField>
    <pivotField dataField="1" showAll="0"/>
    <pivotField numFmtId="7" showAll="0"/>
    <pivotField showAll="0"/>
    <pivotField numFmtId="7" showAll="0"/>
    <pivotField numFmtId="7" showAll="0"/>
    <pivotField showAll="0"/>
  </pivotFields>
  <rowFields count="3">
    <field x="5"/>
    <field x="4"/>
    <field x="3"/>
  </rowFields>
  <rowItems count="5">
    <i>
      <x/>
    </i>
    <i r="1">
      <x v="2"/>
    </i>
    <i r="2">
      <x v="4"/>
    </i>
    <i>
      <x v="1"/>
    </i>
    <i t="grand">
      <x/>
    </i>
  </rowItems>
  <colFields count="1">
    <field x="11"/>
  </colFields>
  <colItems count="4">
    <i>
      <x/>
    </i>
    <i>
      <x v="1"/>
    </i>
    <i>
      <x v="2"/>
    </i>
    <i t="grand">
      <x/>
    </i>
  </colItems>
  <pageFields count="1">
    <pageField fld="7" hier="-1"/>
  </pageFields>
  <dataFields count="1">
    <dataField name="Somma di QUANTITA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B9EF40-23F3-44A4-B493-7957670AA333}" name="Tabella2" displayName="Tabella2" ref="A1:I65" totalsRowShown="0" headerRowDxfId="23">
  <autoFilter ref="A1:I65" xr:uid="{13A22E92-1C22-4950-8ADE-1B0DFE88E3BC}"/>
  <tableColumns count="9">
    <tableColumn id="1" xr3:uid="{4DBFB0AD-FE80-4747-89E9-6ABBEA9A1B63}" name="ID" dataDxfId="32"/>
    <tableColumn id="2" xr3:uid="{EC5862BC-52BF-4C59-A367-F198BDA3E14F}" name="NOME" dataDxfId="31"/>
    <tableColumn id="3" xr3:uid="{E85F350E-EC13-4E46-91CF-53CB6CDD05E5}" name="COGNOME" dataDxfId="30"/>
    <tableColumn id="4" xr3:uid="{07077B2A-D18B-4737-B796-99AAEDA1A0D4}" name="DATA DI NASCITA" dataDxfId="29"/>
    <tableColumn id="5" xr3:uid="{1348EAA7-6B0E-4784-9E6C-840E543E6612}" name="ID ABBONAMENTO" dataDxfId="28"/>
    <tableColumn id="6" xr3:uid="{205D5D10-E588-4CBD-8B4B-85F3452DDFD9}" name="SCONTO" dataDxfId="27"/>
    <tableColumn id="7" xr3:uid="{DCDD7D0E-96DB-41BB-BA6B-714E57F1EE8A}" name="ID FASCIA ORARIA" dataDxfId="26"/>
    <tableColumn id="8" xr3:uid="{674F2C05-557D-401C-A1CA-F7F091734B6B}" name="BENESSERE" dataDxfId="25"/>
    <tableColumn id="9" xr3:uid="{AD67415E-C09A-4B06-A87B-0BA6554E0B64}" name="Età" dataDxfId="24">
      <calculatedColumnFormula>_xlfn.DAYS(TODAY(),D2)/365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212695-5B2A-4DC8-9128-DEB7181C8777}" name="Tabella1" displayName="Tabella1" ref="B2:S20" totalsRowShown="0" headerRowDxfId="22" dataDxfId="21" headerRowBorderDxfId="19" tableBorderDxfId="20" totalsRowBorderDxfId="18">
  <autoFilter ref="B2:S20" xr:uid="{03841EF8-37DE-40BD-8AB8-78956515F856}"/>
  <tableColumns count="18">
    <tableColumn id="1" xr3:uid="{0E1B56C8-8B09-4CF4-8FF0-B83D081102FF}" name="ID" dataDxfId="17"/>
    <tableColumn id="2" xr3:uid="{429083E9-5096-41DB-92F5-A2AC76EF804A}" name="ID_Cliente" dataDxfId="16"/>
    <tableColumn id="3" xr3:uid="{2058EE0A-CF3C-422C-B36B-8C1C1A2CF72F}" name="Cognome Cliente" dataDxfId="15"/>
    <tableColumn id="4" xr3:uid="{D93AC39E-0490-4D84-A1AF-222E0BA27679}" name="Città" dataDxfId="14"/>
    <tableColumn id="5" xr3:uid="{3C1A8EB9-7AAC-48A8-9B53-6A67A4E57BF9}" name="Regione" dataDxfId="13"/>
    <tableColumn id="6" xr3:uid="{6FB7C555-1994-4409-8F17-1266F097B4D1}" name="Stato" dataDxfId="12"/>
    <tableColumn id="7" xr3:uid="{DDA2E9BB-1211-433E-B6AB-9CE8516BDCC2}" name="ID_Agente" dataDxfId="11"/>
    <tableColumn id="8" xr3:uid="{303007C5-62B5-4E33-B70A-5F95BABD4541}" name="Cognome Agente" dataDxfId="10"/>
    <tableColumn id="9" xr3:uid="{44C04799-96DA-40A3-89FB-1F059453AA91}" name="Codice_Area" dataDxfId="9"/>
    <tableColumn id="10" xr3:uid="{E08C6054-4CD7-48A8-8C01-61842584F556}" name="DATA" dataDxfId="8"/>
    <tableColumn id="11" xr3:uid="{76577AFA-BC83-4DD8-9EFF-35C0CB4D20A7}" name="ID_ARTICOLO" dataDxfId="7"/>
    <tableColumn id="12" xr3:uid="{1427355A-FB83-4B18-9F40-EFB420C6E14A}" name="Codice_Articolo" dataDxfId="6"/>
    <tableColumn id="13" xr3:uid="{6D0F6D3F-EC83-44F5-81D6-1CD29A21477D}" name="QUANTITA" dataDxfId="5"/>
    <tableColumn id="14" xr3:uid="{1D35F37A-4A6F-4FBA-B27D-5875A493371B}" name="Prezzo" dataDxfId="4"/>
    <tableColumn id="15" xr3:uid="{0D5376F6-1298-4A90-8196-A237CDD8ACC8}" name="SCONTO" dataDxfId="3"/>
    <tableColumn id="16" xr3:uid="{153AAE1D-2A58-40C9-AFB3-A44895B800FF}" name="Tot" dataDxfId="2"/>
    <tableColumn id="17" xr3:uid="{5DB4743C-98CB-416B-8941-6F1CFDE75E61}" name="Provv" dataDxfId="1"/>
    <tableColumn id="18" xr3:uid="{F23EB820-73A8-46C4-AA7A-DA783FE6C600}" name="Mese" dataDxfId="0">
      <calculatedColumnFormula>MONTH(Tabella1[[#This Row],[DATA]])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workbookViewId="0">
      <selection activeCell="J7" sqref="J7"/>
    </sheetView>
  </sheetViews>
  <sheetFormatPr defaultRowHeight="14.5" x14ac:dyDescent="0.35"/>
  <cols>
    <col min="1" max="3" width="13.81640625" customWidth="1"/>
    <col min="4" max="4" width="18.90625" customWidth="1"/>
    <col min="5" max="5" width="19.81640625" customWidth="1"/>
    <col min="6" max="6" width="12.1796875" customWidth="1"/>
    <col min="7" max="7" width="19.6328125" customWidth="1"/>
    <col min="8" max="8" width="14" customWidth="1"/>
    <col min="9" max="9" width="10.453125" bestFit="1" customWidth="1"/>
    <col min="10" max="10" width="10.6328125" customWidth="1"/>
    <col min="12" max="12" width="13.26953125" customWidth="1"/>
  </cols>
  <sheetData>
    <row r="1" spans="1:18" ht="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193</v>
      </c>
    </row>
    <row r="2" spans="1:18" ht="15" x14ac:dyDescent="0.35">
      <c r="A2" s="2">
        <v>1</v>
      </c>
      <c r="B2" s="3" t="s">
        <v>8</v>
      </c>
      <c r="C2" s="3" t="s">
        <v>9</v>
      </c>
      <c r="D2" s="4" t="s">
        <v>10</v>
      </c>
      <c r="E2" s="5" t="s">
        <v>11</v>
      </c>
      <c r="F2" s="6">
        <v>0.15</v>
      </c>
      <c r="G2" s="5" t="s">
        <v>12</v>
      </c>
      <c r="H2" s="7" t="b">
        <v>1</v>
      </c>
      <c r="I2" s="11">
        <f ca="1">_xlfn.DAYS(TODAY(),D2)/365</f>
        <v>41.920547945205477</v>
      </c>
      <c r="J2" s="10"/>
      <c r="K2" s="9"/>
      <c r="L2" s="13" t="s">
        <v>194</v>
      </c>
      <c r="M2" s="14">
        <f ca="1">ROUND(AVERAGE(I2:I65),0)</f>
        <v>38</v>
      </c>
    </row>
    <row r="3" spans="1:18" ht="15" x14ac:dyDescent="0.35">
      <c r="A3" s="2">
        <v>2</v>
      </c>
      <c r="B3" s="3" t="s">
        <v>13</v>
      </c>
      <c r="C3" s="3" t="s">
        <v>14</v>
      </c>
      <c r="D3" s="4" t="s">
        <v>15</v>
      </c>
      <c r="E3" s="5" t="s">
        <v>16</v>
      </c>
      <c r="F3" s="6">
        <v>0.3</v>
      </c>
      <c r="G3" s="5" t="s">
        <v>12</v>
      </c>
      <c r="H3" s="7" t="b">
        <v>0</v>
      </c>
      <c r="I3" s="11">
        <f t="shared" ref="I3:I65" ca="1" si="0">_xlfn.DAYS(TODAY(),D3)/365</f>
        <v>31.832876712328765</v>
      </c>
      <c r="L3" s="13" t="s">
        <v>195</v>
      </c>
      <c r="M3" s="14">
        <f ca="1">ROUND(MIN(I2:I65),0)</f>
        <v>20</v>
      </c>
    </row>
    <row r="4" spans="1:18" ht="15" x14ac:dyDescent="0.35">
      <c r="A4" s="2">
        <v>3</v>
      </c>
      <c r="B4" s="3" t="s">
        <v>17</v>
      </c>
      <c r="C4" s="3" t="s">
        <v>18</v>
      </c>
      <c r="D4" s="4" t="s">
        <v>19</v>
      </c>
      <c r="E4" s="5" t="s">
        <v>20</v>
      </c>
      <c r="F4" s="6">
        <v>0.3</v>
      </c>
      <c r="G4" s="5" t="s">
        <v>21</v>
      </c>
      <c r="H4" s="7" t="b">
        <v>1</v>
      </c>
      <c r="I4" s="11">
        <f t="shared" ca="1" si="0"/>
        <v>50.145205479452052</v>
      </c>
      <c r="L4" s="13" t="s">
        <v>196</v>
      </c>
      <c r="M4" s="14">
        <f ca="1">ROUND(MAX(I2:I65),0)</f>
        <v>75</v>
      </c>
    </row>
    <row r="5" spans="1:18" ht="15" x14ac:dyDescent="0.35">
      <c r="A5" s="2">
        <v>4</v>
      </c>
      <c r="B5" s="3" t="s">
        <v>22</v>
      </c>
      <c r="C5" s="3" t="s">
        <v>23</v>
      </c>
      <c r="D5" s="4" t="s">
        <v>24</v>
      </c>
      <c r="E5" s="5" t="s">
        <v>11</v>
      </c>
      <c r="F5" s="6">
        <v>0.15</v>
      </c>
      <c r="G5" s="5" t="s">
        <v>12</v>
      </c>
      <c r="H5" s="7" t="b">
        <v>1</v>
      </c>
      <c r="I5" s="11">
        <f t="shared" ca="1" si="0"/>
        <v>28.005479452054793</v>
      </c>
    </row>
    <row r="6" spans="1:18" ht="15" x14ac:dyDescent="0.35">
      <c r="A6" s="2">
        <v>5</v>
      </c>
      <c r="B6" s="3" t="s">
        <v>25</v>
      </c>
      <c r="C6" s="3" t="s">
        <v>26</v>
      </c>
      <c r="D6" s="4" t="s">
        <v>27</v>
      </c>
      <c r="E6" s="5" t="s">
        <v>20</v>
      </c>
      <c r="F6" s="6">
        <v>0.2</v>
      </c>
      <c r="G6" s="5" t="s">
        <v>21</v>
      </c>
      <c r="H6" s="7" t="b">
        <v>1</v>
      </c>
      <c r="I6" s="11">
        <f t="shared" ca="1" si="0"/>
        <v>40.112328767123287</v>
      </c>
      <c r="L6" s="12" t="s">
        <v>197</v>
      </c>
      <c r="M6" s="15">
        <f>COUNTIF(G2:G65,"=Full")/COUNTA(G2:G65)</f>
        <v>0.5</v>
      </c>
    </row>
    <row r="7" spans="1:18" ht="15" x14ac:dyDescent="0.35">
      <c r="A7" s="2">
        <v>6</v>
      </c>
      <c r="B7" s="3" t="s">
        <v>28</v>
      </c>
      <c r="C7" s="3" t="s">
        <v>29</v>
      </c>
      <c r="D7" s="4" t="s">
        <v>30</v>
      </c>
      <c r="E7" s="5" t="s">
        <v>11</v>
      </c>
      <c r="G7" s="5" t="s">
        <v>21</v>
      </c>
      <c r="H7" s="7" t="b">
        <v>1</v>
      </c>
      <c r="I7" s="11">
        <f t="shared" ca="1" si="0"/>
        <v>34.578082191780823</v>
      </c>
      <c r="L7" s="12" t="s">
        <v>198</v>
      </c>
      <c r="M7" s="15">
        <f>COUNTIF(H2:H65,"=VERO")/COUNTA(H2:H65)</f>
        <v>0.578125</v>
      </c>
    </row>
    <row r="8" spans="1:18" ht="15" x14ac:dyDescent="0.35">
      <c r="A8" s="2">
        <v>7</v>
      </c>
      <c r="B8" s="3" t="s">
        <v>31</v>
      </c>
      <c r="C8" s="3" t="s">
        <v>32</v>
      </c>
      <c r="D8" s="4" t="s">
        <v>33</v>
      </c>
      <c r="E8" s="5" t="s">
        <v>11</v>
      </c>
      <c r="F8" s="6">
        <v>0.15</v>
      </c>
      <c r="G8" s="5" t="s">
        <v>12</v>
      </c>
      <c r="H8" s="7" t="b">
        <v>1</v>
      </c>
      <c r="I8" s="11">
        <f t="shared" ca="1" si="0"/>
        <v>47.320547945205476</v>
      </c>
    </row>
    <row r="9" spans="1:18" ht="15" x14ac:dyDescent="0.35">
      <c r="A9" s="2">
        <v>8</v>
      </c>
      <c r="B9" s="3" t="s">
        <v>13</v>
      </c>
      <c r="C9" s="3" t="s">
        <v>34</v>
      </c>
      <c r="D9" s="4" t="s">
        <v>35</v>
      </c>
      <c r="E9" s="5" t="s">
        <v>36</v>
      </c>
      <c r="F9" s="6">
        <v>0.15</v>
      </c>
      <c r="G9" s="5" t="s">
        <v>37</v>
      </c>
      <c r="H9" s="7" t="b">
        <v>0</v>
      </c>
      <c r="I9" s="11">
        <f t="shared" ca="1" si="0"/>
        <v>29.635616438356163</v>
      </c>
      <c r="L9" s="12" t="s">
        <v>199</v>
      </c>
      <c r="M9" s="16">
        <f>AVERAGE(F2:F65)</f>
        <v>0.17211557692307691</v>
      </c>
    </row>
    <row r="10" spans="1:18" ht="15" x14ac:dyDescent="0.35">
      <c r="A10" s="2">
        <v>12</v>
      </c>
      <c r="B10" s="3" t="s">
        <v>38</v>
      </c>
      <c r="C10" s="3" t="s">
        <v>39</v>
      </c>
      <c r="D10" s="4" t="s">
        <v>40</v>
      </c>
      <c r="E10" s="5" t="s">
        <v>41</v>
      </c>
      <c r="F10" s="6">
        <v>0.3</v>
      </c>
      <c r="G10" s="5" t="s">
        <v>21</v>
      </c>
      <c r="H10" s="7" t="b">
        <v>1</v>
      </c>
      <c r="I10" s="11">
        <f t="shared" ca="1" si="0"/>
        <v>28.791780821917808</v>
      </c>
    </row>
    <row r="11" spans="1:18" ht="15" x14ac:dyDescent="0.35">
      <c r="A11" s="2">
        <v>13</v>
      </c>
      <c r="B11" s="3" t="s">
        <v>42</v>
      </c>
      <c r="C11" s="3" t="s">
        <v>43</v>
      </c>
      <c r="D11" s="4" t="s">
        <v>44</v>
      </c>
      <c r="E11" s="5" t="s">
        <v>41</v>
      </c>
      <c r="F11" s="6">
        <v>0.15</v>
      </c>
      <c r="G11" s="5" t="s">
        <v>37</v>
      </c>
      <c r="H11" s="7" t="b">
        <v>1</v>
      </c>
      <c r="I11" s="11">
        <f t="shared" ca="1" si="0"/>
        <v>40.065753424657537</v>
      </c>
    </row>
    <row r="12" spans="1:18" ht="15" x14ac:dyDescent="0.35">
      <c r="A12" s="2">
        <v>14</v>
      </c>
      <c r="B12" s="3" t="s">
        <v>45</v>
      </c>
      <c r="C12" s="3" t="s">
        <v>46</v>
      </c>
      <c r="D12" s="4" t="s">
        <v>47</v>
      </c>
      <c r="E12" s="5" t="s">
        <v>16</v>
      </c>
      <c r="F12" s="6">
        <v>0.25</v>
      </c>
      <c r="G12" s="5" t="s">
        <v>21</v>
      </c>
      <c r="H12" s="7" t="b">
        <v>0</v>
      </c>
      <c r="I12" s="11">
        <f t="shared" ca="1" si="0"/>
        <v>70.682191780821924</v>
      </c>
      <c r="L12" s="12" t="s">
        <v>12</v>
      </c>
      <c r="M12" s="12" t="s">
        <v>21</v>
      </c>
      <c r="N12" s="12" t="s">
        <v>37</v>
      </c>
      <c r="O12" s="12" t="s">
        <v>51</v>
      </c>
    </row>
    <row r="13" spans="1:18" ht="15" x14ac:dyDescent="0.35">
      <c r="A13" s="2">
        <v>15</v>
      </c>
      <c r="B13" s="3" t="s">
        <v>48</v>
      </c>
      <c r="C13" s="3" t="s">
        <v>49</v>
      </c>
      <c r="D13" s="4" t="s">
        <v>50</v>
      </c>
      <c r="E13" s="5" t="s">
        <v>20</v>
      </c>
      <c r="F13" s="6">
        <v>0.2</v>
      </c>
      <c r="G13" s="5" t="s">
        <v>51</v>
      </c>
      <c r="H13" s="7" t="b">
        <v>1</v>
      </c>
      <c r="I13" s="11">
        <f t="shared" ca="1" si="0"/>
        <v>50.460273972602742</v>
      </c>
      <c r="L13" s="17">
        <f>COUNTIF($G$2:$G$65,"=" &amp; L12 )</f>
        <v>15</v>
      </c>
      <c r="M13" s="17">
        <f t="shared" ref="M13:O13" si="1">COUNTIF($G$2:$G$65,"=" &amp; M12 )</f>
        <v>32</v>
      </c>
      <c r="N13" s="17">
        <f t="shared" si="1"/>
        <v>6</v>
      </c>
      <c r="O13" s="17">
        <f t="shared" si="1"/>
        <v>11</v>
      </c>
    </row>
    <row r="14" spans="1:18" ht="15" x14ac:dyDescent="0.35">
      <c r="A14" s="2">
        <v>16</v>
      </c>
      <c r="B14" s="3" t="s">
        <v>52</v>
      </c>
      <c r="C14" s="3" t="s">
        <v>53</v>
      </c>
      <c r="D14" s="4" t="s">
        <v>54</v>
      </c>
      <c r="E14" s="5" t="s">
        <v>55</v>
      </c>
      <c r="F14" s="6">
        <v>0.15001</v>
      </c>
      <c r="G14" s="5" t="s">
        <v>21</v>
      </c>
      <c r="H14" s="7" t="b">
        <v>0</v>
      </c>
      <c r="I14" s="11">
        <f t="shared" ca="1" si="0"/>
        <v>28.583561643835615</v>
      </c>
    </row>
    <row r="15" spans="1:18" ht="15" x14ac:dyDescent="0.35">
      <c r="A15" s="2">
        <v>17</v>
      </c>
      <c r="B15" s="3" t="s">
        <v>56</v>
      </c>
      <c r="C15" s="3" t="s">
        <v>57</v>
      </c>
      <c r="D15" s="4" t="s">
        <v>58</v>
      </c>
      <c r="E15" s="5" t="s">
        <v>59</v>
      </c>
      <c r="F15" s="6">
        <v>0.3</v>
      </c>
      <c r="G15" s="5" t="s">
        <v>21</v>
      </c>
      <c r="H15" s="7" t="b">
        <v>0</v>
      </c>
      <c r="I15" s="11">
        <f t="shared" ca="1" si="0"/>
        <v>40.827397260273976</v>
      </c>
      <c r="L15" s="18" t="s">
        <v>11</v>
      </c>
      <c r="M15" s="18" t="s">
        <v>16</v>
      </c>
      <c r="N15" s="18" t="s">
        <v>20</v>
      </c>
      <c r="O15" s="18" t="s">
        <v>36</v>
      </c>
      <c r="P15" s="18" t="s">
        <v>41</v>
      </c>
      <c r="Q15" s="18" t="s">
        <v>55</v>
      </c>
      <c r="R15" s="18" t="s">
        <v>59</v>
      </c>
    </row>
    <row r="16" spans="1:18" ht="15" x14ac:dyDescent="0.35">
      <c r="A16" s="2">
        <v>18</v>
      </c>
      <c r="B16" s="3" t="s">
        <v>60</v>
      </c>
      <c r="C16" s="3" t="s">
        <v>61</v>
      </c>
      <c r="D16" s="4" t="s">
        <v>62</v>
      </c>
      <c r="E16" s="5" t="s">
        <v>59</v>
      </c>
      <c r="F16" s="6">
        <v>0.15</v>
      </c>
      <c r="G16" s="5" t="s">
        <v>21</v>
      </c>
      <c r="H16" s="7" t="b">
        <v>0</v>
      </c>
      <c r="I16" s="11">
        <f t="shared" ca="1" si="0"/>
        <v>28.454794520547946</v>
      </c>
      <c r="L16" s="17">
        <f>COUNTIF($E$2:$E$65,"=" &amp; L15 )</f>
        <v>8</v>
      </c>
      <c r="M16" s="17">
        <f t="shared" ref="M16:R16" si="2">COUNTIF($E$2:$E$65,"=" &amp; M15 )</f>
        <v>13</v>
      </c>
      <c r="N16" s="17">
        <f t="shared" si="2"/>
        <v>8</v>
      </c>
      <c r="O16" s="17">
        <f t="shared" si="2"/>
        <v>6</v>
      </c>
      <c r="P16" s="17">
        <f t="shared" si="2"/>
        <v>14</v>
      </c>
      <c r="Q16" s="17">
        <f t="shared" si="2"/>
        <v>2</v>
      </c>
      <c r="R16" s="17">
        <f t="shared" si="2"/>
        <v>13</v>
      </c>
    </row>
    <row r="17" spans="1:9" ht="15" x14ac:dyDescent="0.35">
      <c r="A17" s="2">
        <v>19</v>
      </c>
      <c r="B17" s="3" t="s">
        <v>63</v>
      </c>
      <c r="C17" s="3" t="s">
        <v>64</v>
      </c>
      <c r="D17" s="4" t="s">
        <v>65</v>
      </c>
      <c r="E17" s="5" t="s">
        <v>41</v>
      </c>
      <c r="F17" s="6">
        <v>0.15</v>
      </c>
      <c r="G17" s="5" t="s">
        <v>12</v>
      </c>
      <c r="H17" s="7" t="b">
        <v>1</v>
      </c>
      <c r="I17" s="11">
        <f t="shared" ca="1" si="0"/>
        <v>28.054794520547944</v>
      </c>
    </row>
    <row r="18" spans="1:9" ht="15" x14ac:dyDescent="0.35">
      <c r="A18" s="2">
        <v>20</v>
      </c>
      <c r="B18" s="3" t="s">
        <v>66</v>
      </c>
      <c r="C18" s="3" t="s">
        <v>67</v>
      </c>
      <c r="D18" s="4" t="s">
        <v>68</v>
      </c>
      <c r="E18" s="5" t="s">
        <v>20</v>
      </c>
      <c r="F18" s="6">
        <v>0.3</v>
      </c>
      <c r="G18" s="5" t="s">
        <v>21</v>
      </c>
      <c r="H18" s="7" t="b">
        <v>1</v>
      </c>
      <c r="I18" s="11">
        <f t="shared" ca="1" si="0"/>
        <v>49.679452054794524</v>
      </c>
    </row>
    <row r="19" spans="1:9" ht="15" x14ac:dyDescent="0.35">
      <c r="A19" s="2">
        <v>21</v>
      </c>
      <c r="B19" s="3" t="s">
        <v>69</v>
      </c>
      <c r="C19" s="3" t="s">
        <v>70</v>
      </c>
      <c r="D19" s="4" t="s">
        <v>71</v>
      </c>
      <c r="E19" s="5" t="s">
        <v>59</v>
      </c>
      <c r="F19" s="6">
        <v>0.15</v>
      </c>
      <c r="G19" s="5" t="s">
        <v>12</v>
      </c>
      <c r="H19" s="7" t="b">
        <v>0</v>
      </c>
      <c r="I19" s="11">
        <f t="shared" ca="1" si="0"/>
        <v>30.315068493150687</v>
      </c>
    </row>
    <row r="20" spans="1:9" ht="15" x14ac:dyDescent="0.35">
      <c r="A20" s="2">
        <v>22</v>
      </c>
      <c r="B20" s="3" t="s">
        <v>72</v>
      </c>
      <c r="C20" s="3" t="s">
        <v>73</v>
      </c>
      <c r="D20" s="4" t="s">
        <v>74</v>
      </c>
      <c r="E20" s="5" t="s">
        <v>16</v>
      </c>
      <c r="G20" s="5" t="s">
        <v>21</v>
      </c>
      <c r="H20" s="7" t="b">
        <v>0</v>
      </c>
      <c r="I20" s="11">
        <f t="shared" ca="1" si="0"/>
        <v>33.88219178082192</v>
      </c>
    </row>
    <row r="21" spans="1:9" ht="15" x14ac:dyDescent="0.35">
      <c r="A21" s="2">
        <v>23</v>
      </c>
      <c r="B21" s="3" t="s">
        <v>75</v>
      </c>
      <c r="C21" s="3" t="s">
        <v>76</v>
      </c>
      <c r="D21" s="4" t="s">
        <v>77</v>
      </c>
      <c r="E21" s="5" t="s">
        <v>41</v>
      </c>
      <c r="F21" s="6">
        <v>0.15</v>
      </c>
      <c r="G21" s="5" t="s">
        <v>51</v>
      </c>
      <c r="H21" s="7" t="b">
        <v>1</v>
      </c>
      <c r="I21" s="11">
        <f t="shared" ca="1" si="0"/>
        <v>27.827397260273973</v>
      </c>
    </row>
    <row r="22" spans="1:9" ht="15" x14ac:dyDescent="0.35">
      <c r="A22" s="2">
        <v>24</v>
      </c>
      <c r="B22" s="3" t="s">
        <v>78</v>
      </c>
      <c r="C22" s="3" t="s">
        <v>79</v>
      </c>
      <c r="D22" s="4" t="s">
        <v>80</v>
      </c>
      <c r="E22" s="5" t="s">
        <v>20</v>
      </c>
      <c r="G22" s="5" t="s">
        <v>21</v>
      </c>
      <c r="H22" s="7" t="b">
        <v>1</v>
      </c>
      <c r="I22" s="11">
        <f t="shared" ca="1" si="0"/>
        <v>26.227397260273971</v>
      </c>
    </row>
    <row r="23" spans="1:9" ht="15" x14ac:dyDescent="0.35">
      <c r="A23" s="2">
        <v>25</v>
      </c>
      <c r="B23" s="3" t="s">
        <v>81</v>
      </c>
      <c r="C23" s="3" t="s">
        <v>82</v>
      </c>
      <c r="D23" s="4" t="s">
        <v>83</v>
      </c>
      <c r="E23" s="5" t="s">
        <v>36</v>
      </c>
      <c r="F23" s="6">
        <v>0.15</v>
      </c>
      <c r="G23" s="5" t="s">
        <v>21</v>
      </c>
      <c r="H23" s="7" t="b">
        <v>0</v>
      </c>
      <c r="I23" s="11">
        <f t="shared" ca="1" si="0"/>
        <v>25.717808219178082</v>
      </c>
    </row>
    <row r="24" spans="1:9" ht="15" x14ac:dyDescent="0.35">
      <c r="A24" s="2">
        <v>26</v>
      </c>
      <c r="B24" s="3" t="s">
        <v>84</v>
      </c>
      <c r="C24" s="3" t="s">
        <v>85</v>
      </c>
      <c r="D24" s="4" t="s">
        <v>86</v>
      </c>
      <c r="E24" s="5" t="s">
        <v>16</v>
      </c>
      <c r="F24" s="6">
        <v>0.25</v>
      </c>
      <c r="G24" s="5" t="s">
        <v>21</v>
      </c>
      <c r="H24" s="7" t="b">
        <v>0</v>
      </c>
      <c r="I24" s="11">
        <f t="shared" ca="1" si="0"/>
        <v>21.219178082191782</v>
      </c>
    </row>
    <row r="25" spans="1:9" ht="15" x14ac:dyDescent="0.35">
      <c r="A25" s="2">
        <v>27</v>
      </c>
      <c r="B25" s="3" t="s">
        <v>87</v>
      </c>
      <c r="C25" s="3" t="s">
        <v>88</v>
      </c>
      <c r="D25" s="4" t="s">
        <v>89</v>
      </c>
      <c r="E25" s="5" t="s">
        <v>20</v>
      </c>
      <c r="F25" s="6">
        <v>0.15</v>
      </c>
      <c r="G25" s="5" t="s">
        <v>51</v>
      </c>
      <c r="H25" s="7" t="b">
        <v>1</v>
      </c>
      <c r="I25" s="11">
        <f t="shared" ca="1" si="0"/>
        <v>42.556164383561644</v>
      </c>
    </row>
    <row r="26" spans="1:9" ht="15" x14ac:dyDescent="0.35">
      <c r="A26" s="2">
        <v>28</v>
      </c>
      <c r="B26" s="3" t="s">
        <v>78</v>
      </c>
      <c r="C26" s="3" t="s">
        <v>90</v>
      </c>
      <c r="D26" s="4" t="s">
        <v>91</v>
      </c>
      <c r="E26" s="5" t="s">
        <v>59</v>
      </c>
      <c r="F26" s="6">
        <v>0.15</v>
      </c>
      <c r="G26" s="5" t="s">
        <v>12</v>
      </c>
      <c r="H26" s="7" t="b">
        <v>0</v>
      </c>
      <c r="I26" s="11">
        <f t="shared" ca="1" si="0"/>
        <v>28.205479452054796</v>
      </c>
    </row>
    <row r="27" spans="1:9" ht="15" x14ac:dyDescent="0.35">
      <c r="A27" s="2">
        <v>29</v>
      </c>
      <c r="B27" s="3" t="s">
        <v>22</v>
      </c>
      <c r="C27" s="3" t="s">
        <v>92</v>
      </c>
      <c r="D27" s="4" t="s">
        <v>93</v>
      </c>
      <c r="E27" s="5" t="s">
        <v>36</v>
      </c>
      <c r="G27" s="5" t="s">
        <v>12</v>
      </c>
      <c r="H27" s="7" t="b">
        <v>0</v>
      </c>
      <c r="I27" s="11">
        <f t="shared" ca="1" si="0"/>
        <v>60.317808219178083</v>
      </c>
    </row>
    <row r="28" spans="1:9" ht="15" x14ac:dyDescent="0.35">
      <c r="A28" s="2">
        <v>30</v>
      </c>
      <c r="B28" s="3" t="s">
        <v>94</v>
      </c>
      <c r="C28" s="3" t="s">
        <v>82</v>
      </c>
      <c r="D28" s="4" t="s">
        <v>95</v>
      </c>
      <c r="E28" s="5" t="s">
        <v>59</v>
      </c>
      <c r="G28" s="5" t="s">
        <v>12</v>
      </c>
      <c r="H28" s="7" t="b">
        <v>0</v>
      </c>
      <c r="I28" s="11">
        <f t="shared" ca="1" si="0"/>
        <v>43.413698630136984</v>
      </c>
    </row>
    <row r="29" spans="1:9" ht="15" x14ac:dyDescent="0.35">
      <c r="A29" s="2">
        <v>31</v>
      </c>
      <c r="B29" s="3" t="s">
        <v>96</v>
      </c>
      <c r="C29" s="3" t="s">
        <v>97</v>
      </c>
      <c r="D29" s="4" t="s">
        <v>98</v>
      </c>
      <c r="E29" s="5" t="s">
        <v>11</v>
      </c>
      <c r="F29" s="6">
        <v>0.3</v>
      </c>
      <c r="G29" s="5" t="s">
        <v>51</v>
      </c>
      <c r="H29" s="7" t="b">
        <v>1</v>
      </c>
      <c r="I29" s="11">
        <f t="shared" ca="1" si="0"/>
        <v>64.30958904109589</v>
      </c>
    </row>
    <row r="30" spans="1:9" ht="15" x14ac:dyDescent="0.35">
      <c r="A30" s="2">
        <v>32</v>
      </c>
      <c r="B30" s="3" t="s">
        <v>99</v>
      </c>
      <c r="C30" s="3" t="s">
        <v>100</v>
      </c>
      <c r="D30" s="4" t="s">
        <v>101</v>
      </c>
      <c r="E30" s="5" t="s">
        <v>41</v>
      </c>
      <c r="F30" s="6">
        <v>0.2</v>
      </c>
      <c r="G30" s="5" t="s">
        <v>37</v>
      </c>
      <c r="H30" s="7" t="b">
        <v>1</v>
      </c>
      <c r="I30" s="11">
        <f t="shared" ca="1" si="0"/>
        <v>52.536986301369865</v>
      </c>
    </row>
    <row r="31" spans="1:9" ht="15" x14ac:dyDescent="0.35">
      <c r="A31" s="2">
        <v>33</v>
      </c>
      <c r="B31" s="3" t="s">
        <v>102</v>
      </c>
      <c r="C31" s="3" t="s">
        <v>103</v>
      </c>
      <c r="D31" s="4" t="s">
        <v>104</v>
      </c>
      <c r="E31" s="5" t="s">
        <v>41</v>
      </c>
      <c r="F31" s="6">
        <v>0.15</v>
      </c>
      <c r="G31" s="5" t="s">
        <v>37</v>
      </c>
      <c r="H31" s="7" t="b">
        <v>1</v>
      </c>
      <c r="I31" s="11">
        <f t="shared" ca="1" si="0"/>
        <v>25.794520547945204</v>
      </c>
    </row>
    <row r="32" spans="1:9" ht="15" x14ac:dyDescent="0.35">
      <c r="A32" s="2">
        <v>34</v>
      </c>
      <c r="B32" s="3" t="s">
        <v>105</v>
      </c>
      <c r="C32" s="3" t="s">
        <v>106</v>
      </c>
      <c r="D32" s="4" t="s">
        <v>107</v>
      </c>
      <c r="E32" s="5" t="s">
        <v>41</v>
      </c>
      <c r="G32" s="5" t="s">
        <v>51</v>
      </c>
      <c r="H32" s="7" t="b">
        <v>1</v>
      </c>
      <c r="I32" s="11">
        <f t="shared" ca="1" si="0"/>
        <v>31.460273972602739</v>
      </c>
    </row>
    <row r="33" spans="1:9" ht="15" x14ac:dyDescent="0.35">
      <c r="A33" s="2">
        <v>35</v>
      </c>
      <c r="B33" s="3" t="s">
        <v>75</v>
      </c>
      <c r="C33" s="3" t="s">
        <v>108</v>
      </c>
      <c r="D33" s="4" t="s">
        <v>109</v>
      </c>
      <c r="E33" s="5" t="s">
        <v>20</v>
      </c>
      <c r="F33" s="6">
        <v>0.15</v>
      </c>
      <c r="G33" s="5" t="s">
        <v>51</v>
      </c>
      <c r="H33" s="7" t="b">
        <v>1</v>
      </c>
      <c r="I33" s="11">
        <f t="shared" ca="1" si="0"/>
        <v>29.69041095890411</v>
      </c>
    </row>
    <row r="34" spans="1:9" ht="15" x14ac:dyDescent="0.35">
      <c r="A34" s="2">
        <v>36</v>
      </c>
      <c r="B34" s="3" t="s">
        <v>60</v>
      </c>
      <c r="C34" s="3" t="s">
        <v>110</v>
      </c>
      <c r="D34" s="4" t="s">
        <v>111</v>
      </c>
      <c r="E34" s="5" t="s">
        <v>41</v>
      </c>
      <c r="G34" s="5" t="s">
        <v>12</v>
      </c>
      <c r="H34" s="7" t="b">
        <v>1</v>
      </c>
      <c r="I34" s="11">
        <f t="shared" ca="1" si="0"/>
        <v>42.394520547945206</v>
      </c>
    </row>
    <row r="35" spans="1:9" ht="15" x14ac:dyDescent="0.35">
      <c r="A35" s="2">
        <v>37</v>
      </c>
      <c r="B35" s="3" t="s">
        <v>22</v>
      </c>
      <c r="C35" s="3" t="s">
        <v>112</v>
      </c>
      <c r="D35" s="4" t="s">
        <v>113</v>
      </c>
      <c r="E35" s="5" t="s">
        <v>11</v>
      </c>
      <c r="G35" s="5" t="s">
        <v>21</v>
      </c>
      <c r="H35" s="7" t="b">
        <v>1</v>
      </c>
      <c r="I35" s="11">
        <f t="shared" ca="1" si="0"/>
        <v>40.183561643835617</v>
      </c>
    </row>
    <row r="36" spans="1:9" ht="15" x14ac:dyDescent="0.35">
      <c r="A36" s="2">
        <v>38</v>
      </c>
      <c r="B36" s="3" t="s">
        <v>114</v>
      </c>
      <c r="C36" s="3" t="s">
        <v>115</v>
      </c>
      <c r="D36" s="4" t="s">
        <v>116</v>
      </c>
      <c r="E36" s="5" t="s">
        <v>36</v>
      </c>
      <c r="G36" s="5" t="s">
        <v>21</v>
      </c>
      <c r="H36" s="7" t="b">
        <v>1</v>
      </c>
      <c r="I36" s="11">
        <f t="shared" ca="1" si="0"/>
        <v>68.227397260273975</v>
      </c>
    </row>
    <row r="37" spans="1:9" ht="15" x14ac:dyDescent="0.35">
      <c r="A37" s="2">
        <v>39</v>
      </c>
      <c r="B37" s="3" t="s">
        <v>117</v>
      </c>
      <c r="C37" s="3" t="s">
        <v>118</v>
      </c>
      <c r="D37" s="4" t="s">
        <v>119</v>
      </c>
      <c r="E37" s="5" t="s">
        <v>11</v>
      </c>
      <c r="F37" s="6">
        <v>0.15</v>
      </c>
      <c r="G37" s="5" t="s">
        <v>21</v>
      </c>
      <c r="H37" s="7" t="b">
        <v>1</v>
      </c>
      <c r="I37" s="11">
        <f t="shared" ca="1" si="0"/>
        <v>32.356164383561641</v>
      </c>
    </row>
    <row r="38" spans="1:9" ht="15" x14ac:dyDescent="0.35">
      <c r="A38" s="2">
        <v>40</v>
      </c>
      <c r="B38" s="3" t="s">
        <v>120</v>
      </c>
      <c r="C38" s="3" t="s">
        <v>121</v>
      </c>
      <c r="D38" s="4" t="s">
        <v>122</v>
      </c>
      <c r="E38" s="5" t="s">
        <v>36</v>
      </c>
      <c r="G38" s="5" t="s">
        <v>21</v>
      </c>
      <c r="H38" s="7" t="b">
        <v>0</v>
      </c>
      <c r="I38" s="11">
        <f t="shared" ca="1" si="0"/>
        <v>26.350684931506848</v>
      </c>
    </row>
    <row r="39" spans="1:9" ht="15" x14ac:dyDescent="0.35">
      <c r="A39" s="2">
        <v>41</v>
      </c>
      <c r="B39" s="3" t="s">
        <v>123</v>
      </c>
      <c r="C39" s="3" t="s">
        <v>124</v>
      </c>
      <c r="D39" s="4" t="s">
        <v>125</v>
      </c>
      <c r="E39" s="5" t="s">
        <v>41</v>
      </c>
      <c r="F39" s="6">
        <v>0.15</v>
      </c>
      <c r="G39" s="5" t="s">
        <v>21</v>
      </c>
      <c r="H39" s="7" t="b">
        <v>1</v>
      </c>
      <c r="I39" s="11">
        <f t="shared" ca="1" si="0"/>
        <v>23.454794520547946</v>
      </c>
    </row>
    <row r="40" spans="1:9" ht="15" x14ac:dyDescent="0.35">
      <c r="A40" s="2">
        <v>42</v>
      </c>
      <c r="B40" s="3" t="s">
        <v>126</v>
      </c>
      <c r="C40" s="3" t="s">
        <v>127</v>
      </c>
      <c r="D40" s="4" t="s">
        <v>128</v>
      </c>
      <c r="E40" s="5" t="s">
        <v>16</v>
      </c>
      <c r="F40" s="6">
        <v>0.1</v>
      </c>
      <c r="G40" s="5" t="s">
        <v>51</v>
      </c>
      <c r="H40" s="7" t="b">
        <v>0</v>
      </c>
      <c r="I40" s="11">
        <f t="shared" ca="1" si="0"/>
        <v>22.627397260273973</v>
      </c>
    </row>
    <row r="41" spans="1:9" ht="15" x14ac:dyDescent="0.35">
      <c r="A41" s="2">
        <v>43</v>
      </c>
      <c r="B41" s="3" t="s">
        <v>129</v>
      </c>
      <c r="C41" s="3" t="s">
        <v>130</v>
      </c>
      <c r="D41" s="4" t="s">
        <v>131</v>
      </c>
      <c r="E41" s="5" t="s">
        <v>55</v>
      </c>
      <c r="F41" s="6">
        <v>0.1</v>
      </c>
      <c r="G41" s="5" t="s">
        <v>51</v>
      </c>
      <c r="H41" s="7" t="b">
        <v>0</v>
      </c>
      <c r="I41" s="11">
        <f t="shared" ca="1" si="0"/>
        <v>22.454794520547946</v>
      </c>
    </row>
    <row r="42" spans="1:9" ht="15" x14ac:dyDescent="0.35">
      <c r="A42" s="2">
        <v>44</v>
      </c>
      <c r="B42" s="3" t="s">
        <v>132</v>
      </c>
      <c r="C42" s="3" t="s">
        <v>133</v>
      </c>
      <c r="D42" s="4" t="s">
        <v>134</v>
      </c>
      <c r="E42" s="5" t="s">
        <v>59</v>
      </c>
      <c r="G42" s="5" t="s">
        <v>12</v>
      </c>
      <c r="H42" s="7" t="b">
        <v>0</v>
      </c>
      <c r="I42" s="11">
        <f t="shared" ca="1" si="0"/>
        <v>42.408219178082192</v>
      </c>
    </row>
    <row r="43" spans="1:9" ht="15" x14ac:dyDescent="0.35">
      <c r="A43" s="2">
        <v>45</v>
      </c>
      <c r="B43" s="3" t="s">
        <v>135</v>
      </c>
      <c r="C43" s="3" t="s">
        <v>136</v>
      </c>
      <c r="D43" s="4" t="s">
        <v>137</v>
      </c>
      <c r="E43" s="5" t="s">
        <v>41</v>
      </c>
      <c r="F43" s="6">
        <v>0.25</v>
      </c>
      <c r="G43" s="5" t="s">
        <v>37</v>
      </c>
      <c r="H43" s="7" t="b">
        <v>1</v>
      </c>
      <c r="I43" s="11">
        <f t="shared" ca="1" si="0"/>
        <v>20.194520547945206</v>
      </c>
    </row>
    <row r="44" spans="1:9" ht="15" x14ac:dyDescent="0.35">
      <c r="A44" s="2">
        <v>46</v>
      </c>
      <c r="B44" s="3" t="s">
        <v>138</v>
      </c>
      <c r="C44" s="3" t="s">
        <v>139</v>
      </c>
      <c r="D44" s="4" t="s">
        <v>140</v>
      </c>
      <c r="E44" s="5" t="s">
        <v>41</v>
      </c>
      <c r="F44" s="6">
        <v>0.3</v>
      </c>
      <c r="G44" s="5" t="s">
        <v>51</v>
      </c>
      <c r="H44" s="7" t="b">
        <v>1</v>
      </c>
      <c r="I44" s="11">
        <f t="shared" ca="1" si="0"/>
        <v>30.791780821917808</v>
      </c>
    </row>
    <row r="45" spans="1:9" ht="15" x14ac:dyDescent="0.35">
      <c r="A45" s="2">
        <v>47</v>
      </c>
      <c r="B45" s="3" t="s">
        <v>63</v>
      </c>
      <c r="C45" s="3" t="s">
        <v>141</v>
      </c>
      <c r="D45" s="4" t="s">
        <v>142</v>
      </c>
      <c r="E45" s="5" t="s">
        <v>16</v>
      </c>
      <c r="F45" s="6">
        <v>0.15</v>
      </c>
      <c r="G45" s="5" t="s">
        <v>12</v>
      </c>
      <c r="H45" s="7" t="b">
        <v>0</v>
      </c>
      <c r="I45" s="11">
        <f t="shared" ca="1" si="0"/>
        <v>44.183561643835617</v>
      </c>
    </row>
    <row r="46" spans="1:9" ht="15" x14ac:dyDescent="0.35">
      <c r="A46" s="2">
        <v>48</v>
      </c>
      <c r="B46" s="3" t="s">
        <v>143</v>
      </c>
      <c r="C46" s="3" t="s">
        <v>144</v>
      </c>
      <c r="D46" s="4" t="s">
        <v>145</v>
      </c>
      <c r="E46" s="5" t="s">
        <v>41</v>
      </c>
      <c r="F46" s="6">
        <v>0.25</v>
      </c>
      <c r="G46" s="5" t="s">
        <v>21</v>
      </c>
      <c r="H46" s="7" t="b">
        <v>1</v>
      </c>
      <c r="I46" s="11">
        <f t="shared" ca="1" si="0"/>
        <v>20.693150684931506</v>
      </c>
    </row>
    <row r="47" spans="1:9" ht="15" x14ac:dyDescent="0.35">
      <c r="A47" s="2">
        <v>49</v>
      </c>
      <c r="B47" s="3" t="s">
        <v>146</v>
      </c>
      <c r="C47" s="3" t="s">
        <v>147</v>
      </c>
      <c r="D47" s="4" t="s">
        <v>148</v>
      </c>
      <c r="E47" s="5" t="s">
        <v>59</v>
      </c>
      <c r="F47" s="6">
        <v>0.15</v>
      </c>
      <c r="G47" s="5" t="s">
        <v>21</v>
      </c>
      <c r="H47" s="7" t="b">
        <v>0</v>
      </c>
      <c r="I47" s="11">
        <f t="shared" ca="1" si="0"/>
        <v>27.304109589041097</v>
      </c>
    </row>
    <row r="48" spans="1:9" ht="15" x14ac:dyDescent="0.35">
      <c r="A48" s="2">
        <v>50</v>
      </c>
      <c r="B48" s="3" t="s">
        <v>149</v>
      </c>
      <c r="C48" s="3" t="s">
        <v>85</v>
      </c>
      <c r="D48" s="4" t="s">
        <v>150</v>
      </c>
      <c r="E48" s="5" t="s">
        <v>11</v>
      </c>
      <c r="F48" s="6">
        <v>0.1</v>
      </c>
      <c r="G48" s="5" t="s">
        <v>21</v>
      </c>
      <c r="H48" s="7" t="b">
        <v>1</v>
      </c>
      <c r="I48" s="11">
        <f t="shared" ca="1" si="0"/>
        <v>70.090410958904116</v>
      </c>
    </row>
    <row r="49" spans="1:9" ht="15" x14ac:dyDescent="0.35">
      <c r="A49" s="2">
        <v>51</v>
      </c>
      <c r="B49" s="3" t="s">
        <v>151</v>
      </c>
      <c r="C49" s="3" t="s">
        <v>152</v>
      </c>
      <c r="D49" s="4" t="s">
        <v>153</v>
      </c>
      <c r="E49" s="5" t="s">
        <v>16</v>
      </c>
      <c r="F49" s="6">
        <v>0.2</v>
      </c>
      <c r="G49" s="5" t="s">
        <v>51</v>
      </c>
      <c r="H49" s="7" t="b">
        <v>0</v>
      </c>
      <c r="I49" s="11">
        <f t="shared" ca="1" si="0"/>
        <v>69.68767123287671</v>
      </c>
    </row>
    <row r="50" spans="1:9" ht="15" x14ac:dyDescent="0.35">
      <c r="A50" s="2">
        <v>52</v>
      </c>
      <c r="B50" s="3" t="s">
        <v>52</v>
      </c>
      <c r="C50" s="3" t="s">
        <v>154</v>
      </c>
      <c r="D50" s="4" t="s">
        <v>155</v>
      </c>
      <c r="E50" s="5" t="s">
        <v>20</v>
      </c>
      <c r="G50" s="5" t="s">
        <v>21</v>
      </c>
      <c r="H50" s="7" t="b">
        <v>1</v>
      </c>
      <c r="I50" s="11">
        <f t="shared" ca="1" si="0"/>
        <v>71.0027397260274</v>
      </c>
    </row>
    <row r="51" spans="1:9" ht="15" x14ac:dyDescent="0.35">
      <c r="A51" s="2">
        <v>53</v>
      </c>
      <c r="B51" s="3" t="s">
        <v>156</v>
      </c>
      <c r="C51" s="3" t="s">
        <v>157</v>
      </c>
      <c r="D51" s="4" t="s">
        <v>158</v>
      </c>
      <c r="E51" s="5" t="s">
        <v>16</v>
      </c>
      <c r="F51" s="6">
        <v>0.15</v>
      </c>
      <c r="G51" s="5" t="s">
        <v>21</v>
      </c>
      <c r="H51" s="7" t="b">
        <v>1</v>
      </c>
      <c r="I51" s="11">
        <f t="shared" ca="1" si="0"/>
        <v>75.263013698630132</v>
      </c>
    </row>
    <row r="52" spans="1:9" ht="15" x14ac:dyDescent="0.35">
      <c r="A52" s="2">
        <v>54</v>
      </c>
      <c r="B52" s="3" t="s">
        <v>159</v>
      </c>
      <c r="C52" s="3" t="s">
        <v>160</v>
      </c>
      <c r="D52" s="4" t="s">
        <v>161</v>
      </c>
      <c r="E52" s="5" t="s">
        <v>59</v>
      </c>
      <c r="F52" s="6">
        <v>0.15</v>
      </c>
      <c r="G52" s="5" t="s">
        <v>21</v>
      </c>
      <c r="H52" s="7" t="b">
        <v>1</v>
      </c>
      <c r="I52" s="11">
        <f t="shared" ca="1" si="0"/>
        <v>73.320547945205476</v>
      </c>
    </row>
    <row r="53" spans="1:9" ht="15" x14ac:dyDescent="0.35">
      <c r="A53" s="2">
        <v>55</v>
      </c>
      <c r="B53" s="3" t="s">
        <v>162</v>
      </c>
      <c r="C53" s="3" t="s">
        <v>61</v>
      </c>
      <c r="D53" s="4" t="s">
        <v>163</v>
      </c>
      <c r="E53" s="5" t="s">
        <v>59</v>
      </c>
      <c r="F53" s="6">
        <v>0.1</v>
      </c>
      <c r="G53" s="5" t="s">
        <v>12</v>
      </c>
      <c r="H53" s="7" t="b">
        <v>0</v>
      </c>
      <c r="I53" s="11">
        <f t="shared" ca="1" si="0"/>
        <v>73.301369863013704</v>
      </c>
    </row>
    <row r="54" spans="1:9" ht="15" x14ac:dyDescent="0.35">
      <c r="A54" s="2">
        <v>56</v>
      </c>
      <c r="B54" s="3" t="s">
        <v>138</v>
      </c>
      <c r="C54" s="3" t="s">
        <v>164</v>
      </c>
      <c r="D54" s="4" t="s">
        <v>165</v>
      </c>
      <c r="E54" s="5" t="s">
        <v>41</v>
      </c>
      <c r="F54" s="6">
        <v>0.15</v>
      </c>
      <c r="G54" s="5" t="s">
        <v>12</v>
      </c>
      <c r="H54" s="7" t="b">
        <v>1</v>
      </c>
      <c r="I54" s="11">
        <f t="shared" ca="1" si="0"/>
        <v>28.465753424657535</v>
      </c>
    </row>
    <row r="55" spans="1:9" ht="15" x14ac:dyDescent="0.35">
      <c r="A55" s="2">
        <v>57</v>
      </c>
      <c r="B55" s="3" t="s">
        <v>166</v>
      </c>
      <c r="C55" s="3" t="s">
        <v>167</v>
      </c>
      <c r="D55" s="4" t="s">
        <v>168</v>
      </c>
      <c r="E55" s="5" t="s">
        <v>59</v>
      </c>
      <c r="F55" s="6">
        <v>0.3</v>
      </c>
      <c r="G55" s="5" t="s">
        <v>21</v>
      </c>
      <c r="H55" s="7" t="b">
        <v>0</v>
      </c>
      <c r="I55" s="11">
        <f t="shared" ca="1" si="0"/>
        <v>30.224657534246575</v>
      </c>
    </row>
    <row r="56" spans="1:9" ht="15" x14ac:dyDescent="0.35">
      <c r="A56" s="2">
        <v>58</v>
      </c>
      <c r="B56" s="3" t="s">
        <v>135</v>
      </c>
      <c r="C56" s="3" t="s">
        <v>26</v>
      </c>
      <c r="D56" s="4" t="s">
        <v>169</v>
      </c>
      <c r="E56" s="5" t="s">
        <v>59</v>
      </c>
      <c r="F56" s="6">
        <v>0.15</v>
      </c>
      <c r="G56" s="5" t="s">
        <v>21</v>
      </c>
      <c r="H56" s="7" t="b">
        <v>0</v>
      </c>
      <c r="I56" s="11">
        <f t="shared" ca="1" si="0"/>
        <v>21.482191780821918</v>
      </c>
    </row>
    <row r="57" spans="1:9" ht="15" x14ac:dyDescent="0.35">
      <c r="A57" s="2">
        <v>59</v>
      </c>
      <c r="B57" s="3" t="s">
        <v>170</v>
      </c>
      <c r="C57" s="3" t="s">
        <v>171</v>
      </c>
      <c r="D57" s="4" t="s">
        <v>172</v>
      </c>
      <c r="E57" s="5" t="s">
        <v>59</v>
      </c>
      <c r="F57" s="6">
        <v>0.2</v>
      </c>
      <c r="G57" s="5" t="s">
        <v>21</v>
      </c>
      <c r="H57" s="7" t="b">
        <v>0</v>
      </c>
      <c r="I57" s="11">
        <f t="shared" ca="1" si="0"/>
        <v>31.526027397260275</v>
      </c>
    </row>
    <row r="58" spans="1:9" ht="15" x14ac:dyDescent="0.35">
      <c r="A58" s="2">
        <v>60</v>
      </c>
      <c r="B58" s="3" t="s">
        <v>173</v>
      </c>
      <c r="C58" s="3" t="s">
        <v>57</v>
      </c>
      <c r="D58" s="4" t="s">
        <v>174</v>
      </c>
      <c r="E58" s="5" t="s">
        <v>41</v>
      </c>
      <c r="F58" s="6">
        <v>0.3</v>
      </c>
      <c r="G58" s="5" t="s">
        <v>12</v>
      </c>
      <c r="H58" s="7" t="b">
        <v>1</v>
      </c>
      <c r="I58" s="11">
        <f t="shared" ca="1" si="0"/>
        <v>27.657534246575342</v>
      </c>
    </row>
    <row r="59" spans="1:9" ht="15" x14ac:dyDescent="0.35">
      <c r="A59" s="2">
        <v>61</v>
      </c>
      <c r="B59" s="3" t="s">
        <v>175</v>
      </c>
      <c r="C59" s="3" t="s">
        <v>176</v>
      </c>
      <c r="D59" s="4" t="s">
        <v>177</v>
      </c>
      <c r="E59" s="5" t="s">
        <v>16</v>
      </c>
      <c r="F59" s="6">
        <v>0.1</v>
      </c>
      <c r="G59" s="5" t="s">
        <v>21</v>
      </c>
      <c r="H59" s="7" t="b">
        <v>0</v>
      </c>
      <c r="I59" s="11">
        <f t="shared" ca="1" si="0"/>
        <v>22.476712328767125</v>
      </c>
    </row>
    <row r="60" spans="1:9" ht="15" x14ac:dyDescent="0.35">
      <c r="A60" s="2">
        <v>62</v>
      </c>
      <c r="B60" s="3" t="s">
        <v>178</v>
      </c>
      <c r="C60" s="3" t="s">
        <v>179</v>
      </c>
      <c r="D60" s="4" t="s">
        <v>180</v>
      </c>
      <c r="E60" s="5" t="s">
        <v>16</v>
      </c>
      <c r="F60" s="6">
        <v>0.1</v>
      </c>
      <c r="G60" s="5" t="s">
        <v>21</v>
      </c>
      <c r="H60" s="7" t="b">
        <v>0</v>
      </c>
      <c r="I60" s="11">
        <f t="shared" ca="1" si="0"/>
        <v>20.515068493150686</v>
      </c>
    </row>
    <row r="61" spans="1:9" ht="15" x14ac:dyDescent="0.35">
      <c r="A61" s="2">
        <v>63</v>
      </c>
      <c r="B61" s="3" t="s">
        <v>181</v>
      </c>
      <c r="C61" s="3" t="s">
        <v>182</v>
      </c>
      <c r="D61" s="4" t="s">
        <v>183</v>
      </c>
      <c r="E61" s="5" t="s">
        <v>16</v>
      </c>
      <c r="F61" s="6">
        <v>0.1</v>
      </c>
      <c r="G61" s="5" t="s">
        <v>21</v>
      </c>
      <c r="H61" s="7" t="b">
        <v>0</v>
      </c>
      <c r="I61" s="11">
        <f t="shared" ca="1" si="0"/>
        <v>22.219178082191782</v>
      </c>
    </row>
    <row r="62" spans="1:9" ht="15" x14ac:dyDescent="0.35">
      <c r="A62" s="2">
        <v>64</v>
      </c>
      <c r="B62" s="3" t="s">
        <v>184</v>
      </c>
      <c r="C62" s="3" t="s">
        <v>185</v>
      </c>
      <c r="D62" s="4" t="s">
        <v>186</v>
      </c>
      <c r="E62" s="5" t="s">
        <v>16</v>
      </c>
      <c r="F62" s="6">
        <v>0.1</v>
      </c>
      <c r="G62" s="5" t="s">
        <v>21</v>
      </c>
      <c r="H62" s="7" t="b">
        <v>1</v>
      </c>
      <c r="I62" s="11">
        <f t="shared" ca="1" si="0"/>
        <v>21.786301369863015</v>
      </c>
    </row>
    <row r="63" spans="1:9" ht="15" x14ac:dyDescent="0.35">
      <c r="A63" s="2">
        <v>66</v>
      </c>
      <c r="B63" s="3" t="s">
        <v>187</v>
      </c>
      <c r="C63" s="3" t="s">
        <v>188</v>
      </c>
      <c r="D63" s="4" t="s">
        <v>189</v>
      </c>
      <c r="E63" s="5" t="s">
        <v>36</v>
      </c>
      <c r="F63" s="6">
        <v>0</v>
      </c>
      <c r="G63" s="5" t="s">
        <v>51</v>
      </c>
      <c r="H63" s="7" t="b">
        <v>1</v>
      </c>
      <c r="I63" s="11">
        <f t="shared" ca="1" si="0"/>
        <v>22.906849315068492</v>
      </c>
    </row>
    <row r="64" spans="1:9" ht="15" x14ac:dyDescent="0.35">
      <c r="A64" s="2">
        <v>78</v>
      </c>
      <c r="B64" s="3" t="s">
        <v>190</v>
      </c>
      <c r="C64" s="3" t="s">
        <v>191</v>
      </c>
      <c r="D64" s="4" t="s">
        <v>10</v>
      </c>
      <c r="E64" s="5" t="s">
        <v>16</v>
      </c>
      <c r="F64" s="6">
        <v>0</v>
      </c>
      <c r="G64" s="5" t="s">
        <v>21</v>
      </c>
      <c r="H64" s="7" t="b">
        <v>1</v>
      </c>
      <c r="I64" s="11">
        <f t="shared" ca="1" si="0"/>
        <v>41.920547945205477</v>
      </c>
    </row>
    <row r="65" spans="1:9" ht="15" x14ac:dyDescent="0.35">
      <c r="A65" s="2">
        <v>80</v>
      </c>
      <c r="B65" s="3" t="s">
        <v>48</v>
      </c>
      <c r="C65" s="3" t="s">
        <v>79</v>
      </c>
      <c r="D65" s="4" t="s">
        <v>192</v>
      </c>
      <c r="E65" s="5" t="s">
        <v>59</v>
      </c>
      <c r="F65" s="6">
        <v>0</v>
      </c>
      <c r="G65" s="5" t="s">
        <v>37</v>
      </c>
      <c r="H65" s="7" t="b">
        <v>1</v>
      </c>
      <c r="I65" s="11">
        <f t="shared" ca="1" si="0"/>
        <v>20.906849315068492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EB7F-D5AC-4CFA-96AB-59253158A689}">
  <dimension ref="B1:S42"/>
  <sheetViews>
    <sheetView topLeftCell="B3" workbookViewId="0">
      <selection activeCell="B2" sqref="B2:S20"/>
    </sheetView>
  </sheetViews>
  <sheetFormatPr defaultColWidth="8.81640625" defaultRowHeight="14.5" x14ac:dyDescent="0.35"/>
  <cols>
    <col min="1" max="1" width="4.1796875" style="17" customWidth="1"/>
    <col min="2" max="2" width="8.81640625" style="17"/>
    <col min="3" max="3" width="13.7265625" style="17" customWidth="1"/>
    <col min="4" max="4" width="25.1796875" style="17" customWidth="1"/>
    <col min="5" max="5" width="13.26953125" style="17" customWidth="1"/>
    <col min="6" max="6" width="22" style="17" customWidth="1"/>
    <col min="7" max="7" width="12.26953125" style="17" customWidth="1"/>
    <col min="8" max="8" width="13.26953125" style="17" customWidth="1"/>
    <col min="9" max="9" width="16.81640625" style="17" customWidth="1"/>
    <col min="10" max="10" width="17.1796875" style="17" customWidth="1"/>
    <col min="11" max="11" width="15.26953125" style="17" customWidth="1"/>
    <col min="12" max="12" width="17" style="17" customWidth="1"/>
    <col min="13" max="13" width="18.81640625" style="17" customWidth="1"/>
    <col min="14" max="14" width="15.26953125" style="17" customWidth="1"/>
    <col min="15" max="15" width="11.26953125" style="17" customWidth="1"/>
    <col min="16" max="16" width="14.453125" style="17" customWidth="1"/>
    <col min="17" max="17" width="11.453125" style="17" customWidth="1"/>
    <col min="18" max="18" width="12.81640625" style="17" customWidth="1"/>
    <col min="19" max="16384" width="8.81640625" style="17"/>
  </cols>
  <sheetData>
    <row r="1" spans="2:19" ht="19.899999999999999" customHeight="1" x14ac:dyDescent="0.35"/>
    <row r="2" spans="2:19" ht="19.899999999999999" customHeight="1" x14ac:dyDescent="0.35">
      <c r="B2" s="19" t="s">
        <v>0</v>
      </c>
      <c r="C2" s="19" t="s">
        <v>200</v>
      </c>
      <c r="D2" s="19" t="s">
        <v>201</v>
      </c>
      <c r="E2" s="19" t="s">
        <v>202</v>
      </c>
      <c r="F2" s="19" t="s">
        <v>203</v>
      </c>
      <c r="G2" s="19" t="s">
        <v>204</v>
      </c>
      <c r="H2" s="19" t="s">
        <v>205</v>
      </c>
      <c r="I2" s="19" t="s">
        <v>206</v>
      </c>
      <c r="J2" s="19" t="s">
        <v>207</v>
      </c>
      <c r="K2" s="19" t="s">
        <v>208</v>
      </c>
      <c r="L2" s="19" t="s">
        <v>209</v>
      </c>
      <c r="M2" s="19" t="s">
        <v>210</v>
      </c>
      <c r="N2" s="19" t="s">
        <v>211</v>
      </c>
      <c r="O2" s="19" t="s">
        <v>212</v>
      </c>
      <c r="P2" s="19" t="s">
        <v>5</v>
      </c>
      <c r="Q2" s="19" t="s">
        <v>213</v>
      </c>
      <c r="R2" s="19" t="s">
        <v>214</v>
      </c>
      <c r="S2" s="19" t="s">
        <v>241</v>
      </c>
    </row>
    <row r="3" spans="2:19" ht="19.899999999999999" customHeight="1" x14ac:dyDescent="0.35">
      <c r="B3" s="20">
        <v>1</v>
      </c>
      <c r="C3" s="20">
        <v>1</v>
      </c>
      <c r="D3" s="20" t="s">
        <v>215</v>
      </c>
      <c r="E3" s="20" t="s">
        <v>216</v>
      </c>
      <c r="F3" s="20" t="s">
        <v>217</v>
      </c>
      <c r="G3" s="20" t="s">
        <v>218</v>
      </c>
      <c r="H3" s="20">
        <v>1</v>
      </c>
      <c r="I3" s="20" t="s">
        <v>219</v>
      </c>
      <c r="J3" s="20" t="s">
        <v>220</v>
      </c>
      <c r="K3" s="21">
        <v>43040</v>
      </c>
      <c r="L3" s="20">
        <v>1</v>
      </c>
      <c r="M3" s="20" t="s">
        <v>221</v>
      </c>
      <c r="N3" s="20">
        <v>10</v>
      </c>
      <c r="O3" s="22">
        <v>100</v>
      </c>
      <c r="P3" s="20">
        <v>0</v>
      </c>
      <c r="Q3" s="22">
        <v>1000</v>
      </c>
      <c r="R3" s="22">
        <v>100</v>
      </c>
      <c r="S3" s="27">
        <f>MONTH(Tabella1[[#This Row],[DATA]])</f>
        <v>11</v>
      </c>
    </row>
    <row r="4" spans="2:19" ht="19.899999999999999" customHeight="1" x14ac:dyDescent="0.35">
      <c r="B4" s="20">
        <v>1</v>
      </c>
      <c r="C4" s="20">
        <v>1</v>
      </c>
      <c r="D4" s="20" t="s">
        <v>215</v>
      </c>
      <c r="E4" s="20" t="s">
        <v>216</v>
      </c>
      <c r="F4" s="20" t="s">
        <v>217</v>
      </c>
      <c r="G4" s="20" t="s">
        <v>218</v>
      </c>
      <c r="H4" s="20">
        <v>1</v>
      </c>
      <c r="I4" s="20" t="s">
        <v>219</v>
      </c>
      <c r="J4" s="20" t="s">
        <v>220</v>
      </c>
      <c r="K4" s="21">
        <v>43040</v>
      </c>
      <c r="L4" s="20">
        <v>2</v>
      </c>
      <c r="M4" s="20" t="s">
        <v>222</v>
      </c>
      <c r="N4" s="20">
        <v>5</v>
      </c>
      <c r="O4" s="22">
        <v>500</v>
      </c>
      <c r="P4" s="20">
        <v>0.1</v>
      </c>
      <c r="Q4" s="22">
        <v>2249.9999962747097</v>
      </c>
      <c r="R4" s="22">
        <v>225</v>
      </c>
      <c r="S4" s="26">
        <f>MONTH(Tabella1[[#This Row],[DATA]])</f>
        <v>11</v>
      </c>
    </row>
    <row r="5" spans="2:19" ht="19.899999999999999" customHeight="1" x14ac:dyDescent="0.35">
      <c r="B5" s="20">
        <v>2</v>
      </c>
      <c r="C5" s="20">
        <v>1</v>
      </c>
      <c r="D5" s="20" t="s">
        <v>215</v>
      </c>
      <c r="E5" s="20" t="s">
        <v>216</v>
      </c>
      <c r="F5" s="20" t="s">
        <v>217</v>
      </c>
      <c r="G5" s="20" t="s">
        <v>218</v>
      </c>
      <c r="H5" s="20">
        <v>2</v>
      </c>
      <c r="I5" s="20" t="s">
        <v>79</v>
      </c>
      <c r="J5" s="20" t="s">
        <v>223</v>
      </c>
      <c r="K5" s="21">
        <v>43041</v>
      </c>
      <c r="L5" s="20">
        <v>1</v>
      </c>
      <c r="M5" s="20" t="s">
        <v>221</v>
      </c>
      <c r="N5" s="20">
        <v>10</v>
      </c>
      <c r="O5" s="22">
        <v>100</v>
      </c>
      <c r="P5" s="20">
        <v>0.1</v>
      </c>
      <c r="Q5" s="22">
        <v>900</v>
      </c>
      <c r="R5" s="22">
        <v>90</v>
      </c>
      <c r="S5" s="26">
        <f>MONTH(Tabella1[[#This Row],[DATA]])</f>
        <v>11</v>
      </c>
    </row>
    <row r="6" spans="2:19" ht="19.899999999999999" customHeight="1" x14ac:dyDescent="0.35">
      <c r="B6" s="20">
        <v>2</v>
      </c>
      <c r="C6" s="20">
        <v>1</v>
      </c>
      <c r="D6" s="20" t="s">
        <v>215</v>
      </c>
      <c r="E6" s="20" t="s">
        <v>216</v>
      </c>
      <c r="F6" s="20" t="s">
        <v>217</v>
      </c>
      <c r="G6" s="20" t="s">
        <v>218</v>
      </c>
      <c r="H6" s="20">
        <v>2</v>
      </c>
      <c r="I6" s="20" t="s">
        <v>79</v>
      </c>
      <c r="J6" s="20" t="s">
        <v>223</v>
      </c>
      <c r="K6" s="21">
        <v>43041</v>
      </c>
      <c r="L6" s="20">
        <v>2</v>
      </c>
      <c r="M6" s="20" t="s">
        <v>222</v>
      </c>
      <c r="N6" s="20">
        <v>5</v>
      </c>
      <c r="O6" s="22">
        <v>500</v>
      </c>
      <c r="P6" s="20">
        <v>0</v>
      </c>
      <c r="Q6" s="22">
        <v>2500</v>
      </c>
      <c r="R6" s="22">
        <v>250</v>
      </c>
      <c r="S6" s="26">
        <f>MONTH(Tabella1[[#This Row],[DATA]])</f>
        <v>11</v>
      </c>
    </row>
    <row r="7" spans="2:19" ht="19.899999999999999" customHeight="1" x14ac:dyDescent="0.35">
      <c r="B7" s="20">
        <v>3</v>
      </c>
      <c r="C7" s="20">
        <v>1</v>
      </c>
      <c r="D7" s="20" t="s">
        <v>215</v>
      </c>
      <c r="E7" s="20" t="s">
        <v>216</v>
      </c>
      <c r="F7" s="20" t="s">
        <v>217</v>
      </c>
      <c r="G7" s="20" t="s">
        <v>218</v>
      </c>
      <c r="H7" s="20">
        <v>1</v>
      </c>
      <c r="I7" s="20" t="s">
        <v>219</v>
      </c>
      <c r="J7" s="20" t="s">
        <v>220</v>
      </c>
      <c r="K7" s="21">
        <v>43042</v>
      </c>
      <c r="L7" s="20">
        <v>3</v>
      </c>
      <c r="M7" s="20" t="s">
        <v>224</v>
      </c>
      <c r="N7" s="20">
        <v>10</v>
      </c>
      <c r="O7" s="22">
        <v>1000</v>
      </c>
      <c r="P7" s="20">
        <v>0</v>
      </c>
      <c r="Q7" s="22">
        <v>10000</v>
      </c>
      <c r="R7" s="22">
        <v>1000</v>
      </c>
      <c r="S7" s="26">
        <f>MONTH(Tabella1[[#This Row],[DATA]])</f>
        <v>11</v>
      </c>
    </row>
    <row r="8" spans="2:19" ht="19.899999999999999" customHeight="1" x14ac:dyDescent="0.35">
      <c r="B8" s="20">
        <v>3</v>
      </c>
      <c r="C8" s="20">
        <v>1</v>
      </c>
      <c r="D8" s="20" t="s">
        <v>215</v>
      </c>
      <c r="E8" s="20" t="s">
        <v>216</v>
      </c>
      <c r="F8" s="20" t="s">
        <v>217</v>
      </c>
      <c r="G8" s="20" t="s">
        <v>218</v>
      </c>
      <c r="H8" s="20">
        <v>1</v>
      </c>
      <c r="I8" s="20" t="s">
        <v>219</v>
      </c>
      <c r="J8" s="20" t="s">
        <v>220</v>
      </c>
      <c r="K8" s="21">
        <v>43042</v>
      </c>
      <c r="L8" s="20">
        <v>4</v>
      </c>
      <c r="M8" s="20" t="s">
        <v>224</v>
      </c>
      <c r="N8" s="20">
        <v>5</v>
      </c>
      <c r="O8" s="22">
        <v>200</v>
      </c>
      <c r="P8" s="20">
        <v>0</v>
      </c>
      <c r="Q8" s="22">
        <v>1000</v>
      </c>
      <c r="R8" s="22">
        <v>100</v>
      </c>
      <c r="S8" s="26">
        <f>MONTH(Tabella1[[#This Row],[DATA]])</f>
        <v>11</v>
      </c>
    </row>
    <row r="9" spans="2:19" ht="19.899999999999999" customHeight="1" x14ac:dyDescent="0.35">
      <c r="B9" s="20">
        <v>4</v>
      </c>
      <c r="C9" s="20">
        <v>1</v>
      </c>
      <c r="D9" s="20" t="s">
        <v>215</v>
      </c>
      <c r="E9" s="20" t="s">
        <v>216</v>
      </c>
      <c r="F9" s="20" t="s">
        <v>217</v>
      </c>
      <c r="G9" s="20" t="s">
        <v>218</v>
      </c>
      <c r="H9" s="20">
        <v>2</v>
      </c>
      <c r="I9" s="20" t="s">
        <v>79</v>
      </c>
      <c r="J9" s="20" t="s">
        <v>223</v>
      </c>
      <c r="K9" s="21">
        <v>43043</v>
      </c>
      <c r="L9" s="20">
        <v>5</v>
      </c>
      <c r="M9" s="20" t="s">
        <v>225</v>
      </c>
      <c r="N9" s="20">
        <v>10</v>
      </c>
      <c r="O9" s="22">
        <v>300</v>
      </c>
      <c r="P9" s="20">
        <v>0</v>
      </c>
      <c r="Q9" s="22">
        <v>3000</v>
      </c>
      <c r="R9" s="22">
        <v>450</v>
      </c>
      <c r="S9" s="26">
        <f>MONTH(Tabella1[[#This Row],[DATA]])</f>
        <v>11</v>
      </c>
    </row>
    <row r="10" spans="2:19" ht="19.899999999999999" customHeight="1" x14ac:dyDescent="0.35">
      <c r="B10" s="20">
        <v>5</v>
      </c>
      <c r="C10" s="20">
        <v>1</v>
      </c>
      <c r="D10" s="20" t="s">
        <v>215</v>
      </c>
      <c r="E10" s="20" t="s">
        <v>216</v>
      </c>
      <c r="F10" s="20" t="s">
        <v>217</v>
      </c>
      <c r="G10" s="20" t="s">
        <v>218</v>
      </c>
      <c r="H10" s="20">
        <v>3</v>
      </c>
      <c r="I10" s="20" t="s">
        <v>226</v>
      </c>
      <c r="J10" s="20" t="s">
        <v>220</v>
      </c>
      <c r="K10" s="21">
        <v>43044</v>
      </c>
      <c r="L10" s="20">
        <v>1</v>
      </c>
      <c r="M10" s="20" t="s">
        <v>221</v>
      </c>
      <c r="N10" s="20">
        <v>5</v>
      </c>
      <c r="O10" s="22">
        <v>100</v>
      </c>
      <c r="P10" s="20">
        <v>0.2</v>
      </c>
      <c r="Q10" s="22">
        <v>400</v>
      </c>
      <c r="R10" s="22">
        <v>40</v>
      </c>
      <c r="S10" s="26">
        <f>MONTH(Tabella1[[#This Row],[DATA]])</f>
        <v>11</v>
      </c>
    </row>
    <row r="11" spans="2:19" ht="19.899999999999999" customHeight="1" x14ac:dyDescent="0.35">
      <c r="B11" s="20">
        <v>6</v>
      </c>
      <c r="C11" s="20">
        <v>1</v>
      </c>
      <c r="D11" s="20" t="s">
        <v>215</v>
      </c>
      <c r="E11" s="20" t="s">
        <v>216</v>
      </c>
      <c r="F11" s="20" t="s">
        <v>217</v>
      </c>
      <c r="G11" s="20" t="s">
        <v>218</v>
      </c>
      <c r="H11" s="20">
        <v>2</v>
      </c>
      <c r="I11" s="20" t="s">
        <v>79</v>
      </c>
      <c r="J11" s="20" t="s">
        <v>223</v>
      </c>
      <c r="K11" s="21">
        <v>43045</v>
      </c>
      <c r="L11" s="20">
        <v>2</v>
      </c>
      <c r="M11" s="20" t="s">
        <v>222</v>
      </c>
      <c r="N11" s="20">
        <v>1</v>
      </c>
      <c r="O11" s="22">
        <v>500</v>
      </c>
      <c r="P11" s="20">
        <v>0</v>
      </c>
      <c r="Q11" s="22">
        <v>500</v>
      </c>
      <c r="R11" s="22">
        <v>50</v>
      </c>
      <c r="S11" s="26">
        <f>MONTH(Tabella1[[#This Row],[DATA]])</f>
        <v>11</v>
      </c>
    </row>
    <row r="12" spans="2:19" ht="19.899999999999999" customHeight="1" x14ac:dyDescent="0.35">
      <c r="B12" s="20">
        <v>7</v>
      </c>
      <c r="C12" s="20">
        <v>2</v>
      </c>
      <c r="D12" s="20" t="s">
        <v>227</v>
      </c>
      <c r="E12" s="20" t="s">
        <v>228</v>
      </c>
      <c r="F12" s="20" t="s">
        <v>229</v>
      </c>
      <c r="G12" s="20" t="s">
        <v>218</v>
      </c>
      <c r="H12" s="20">
        <v>2</v>
      </c>
      <c r="I12" s="20" t="s">
        <v>79</v>
      </c>
      <c r="J12" s="20" t="s">
        <v>223</v>
      </c>
      <c r="K12" s="21">
        <v>43046</v>
      </c>
      <c r="L12" s="20">
        <v>3</v>
      </c>
      <c r="M12" s="20" t="s">
        <v>224</v>
      </c>
      <c r="N12" s="20">
        <v>2</v>
      </c>
      <c r="O12" s="22">
        <v>1000</v>
      </c>
      <c r="P12" s="20">
        <v>0</v>
      </c>
      <c r="Q12" s="22">
        <v>2000</v>
      </c>
      <c r="R12" s="22">
        <v>200</v>
      </c>
      <c r="S12" s="26">
        <f>MONTH(Tabella1[[#This Row],[DATA]])</f>
        <v>11</v>
      </c>
    </row>
    <row r="13" spans="2:19" ht="19.899999999999999" customHeight="1" x14ac:dyDescent="0.35">
      <c r="B13" s="20">
        <v>8</v>
      </c>
      <c r="C13" s="20">
        <v>3</v>
      </c>
      <c r="D13" s="20" t="s">
        <v>230</v>
      </c>
      <c r="E13" s="20" t="s">
        <v>231</v>
      </c>
      <c r="F13" s="20" t="s">
        <v>232</v>
      </c>
      <c r="G13" s="20" t="s">
        <v>218</v>
      </c>
      <c r="H13" s="20">
        <v>3</v>
      </c>
      <c r="I13" s="20" t="s">
        <v>226</v>
      </c>
      <c r="J13" s="20" t="s">
        <v>220</v>
      </c>
      <c r="K13" s="21">
        <v>43047</v>
      </c>
      <c r="L13" s="20">
        <v>4</v>
      </c>
      <c r="M13" s="20" t="s">
        <v>224</v>
      </c>
      <c r="N13" s="20">
        <v>3</v>
      </c>
      <c r="O13" s="22">
        <v>200</v>
      </c>
      <c r="P13" s="20">
        <v>0</v>
      </c>
      <c r="Q13" s="22">
        <v>600</v>
      </c>
      <c r="R13" s="22">
        <v>90</v>
      </c>
      <c r="S13" s="26">
        <f>MONTH(Tabella1[[#This Row],[DATA]])</f>
        <v>11</v>
      </c>
    </row>
    <row r="14" spans="2:19" ht="19.899999999999999" customHeight="1" x14ac:dyDescent="0.35">
      <c r="B14" s="20">
        <v>9</v>
      </c>
      <c r="C14" s="20">
        <v>3</v>
      </c>
      <c r="D14" s="20" t="s">
        <v>230</v>
      </c>
      <c r="E14" s="20" t="s">
        <v>231</v>
      </c>
      <c r="F14" s="20" t="s">
        <v>232</v>
      </c>
      <c r="G14" s="20" t="s">
        <v>218</v>
      </c>
      <c r="H14" s="20">
        <v>3</v>
      </c>
      <c r="I14" s="20" t="s">
        <v>226</v>
      </c>
      <c r="J14" s="20" t="s">
        <v>220</v>
      </c>
      <c r="K14" s="21">
        <v>43048</v>
      </c>
      <c r="L14" s="20">
        <v>5</v>
      </c>
      <c r="M14" s="20" t="s">
        <v>225</v>
      </c>
      <c r="N14" s="20">
        <v>4</v>
      </c>
      <c r="O14" s="22">
        <v>300</v>
      </c>
      <c r="P14" s="20">
        <v>0</v>
      </c>
      <c r="Q14" s="22">
        <v>1200</v>
      </c>
      <c r="R14" s="22">
        <v>120</v>
      </c>
      <c r="S14" s="26">
        <f>MONTH(Tabella1[[#This Row],[DATA]])</f>
        <v>11</v>
      </c>
    </row>
    <row r="15" spans="2:19" ht="19.899999999999999" customHeight="1" x14ac:dyDescent="0.35">
      <c r="B15" s="20">
        <v>9</v>
      </c>
      <c r="C15" s="20">
        <v>3</v>
      </c>
      <c r="D15" s="20" t="s">
        <v>230</v>
      </c>
      <c r="E15" s="20" t="s">
        <v>231</v>
      </c>
      <c r="F15" s="20" t="s">
        <v>232</v>
      </c>
      <c r="G15" s="20" t="s">
        <v>218</v>
      </c>
      <c r="H15" s="20">
        <v>3</v>
      </c>
      <c r="I15" s="20" t="s">
        <v>226</v>
      </c>
      <c r="J15" s="20" t="s">
        <v>220</v>
      </c>
      <c r="K15" s="21">
        <v>43048</v>
      </c>
      <c r="L15" s="20">
        <v>5</v>
      </c>
      <c r="M15" s="20" t="s">
        <v>225</v>
      </c>
      <c r="N15" s="20">
        <v>5</v>
      </c>
      <c r="O15" s="22">
        <v>300</v>
      </c>
      <c r="P15" s="20">
        <v>0</v>
      </c>
      <c r="Q15" s="22">
        <v>1500</v>
      </c>
      <c r="R15" s="22">
        <v>150</v>
      </c>
      <c r="S15" s="26">
        <f>MONTH(Tabella1[[#This Row],[DATA]])</f>
        <v>11</v>
      </c>
    </row>
    <row r="16" spans="2:19" ht="19.899999999999999" customHeight="1" x14ac:dyDescent="0.35">
      <c r="B16" s="20">
        <v>10</v>
      </c>
      <c r="C16" s="20">
        <v>4</v>
      </c>
      <c r="D16" s="20" t="s">
        <v>233</v>
      </c>
      <c r="E16" s="20" t="s">
        <v>234</v>
      </c>
      <c r="F16" s="20" t="s">
        <v>235</v>
      </c>
      <c r="G16" s="20" t="s">
        <v>218</v>
      </c>
      <c r="H16" s="20">
        <v>3</v>
      </c>
      <c r="I16" s="20" t="s">
        <v>226</v>
      </c>
      <c r="J16" s="20" t="s">
        <v>220</v>
      </c>
      <c r="K16" s="21">
        <v>43049</v>
      </c>
      <c r="L16" s="20">
        <v>4</v>
      </c>
      <c r="M16" s="20" t="s">
        <v>224</v>
      </c>
      <c r="N16" s="20">
        <v>6</v>
      </c>
      <c r="O16" s="22">
        <v>200</v>
      </c>
      <c r="P16" s="20">
        <v>0.3</v>
      </c>
      <c r="Q16" s="22">
        <v>840</v>
      </c>
      <c r="R16" s="22">
        <v>84</v>
      </c>
      <c r="S16" s="26">
        <f>MONTH(Tabella1[[#This Row],[DATA]])</f>
        <v>11</v>
      </c>
    </row>
    <row r="17" spans="2:19" ht="19.899999999999999" customHeight="1" x14ac:dyDescent="0.35">
      <c r="B17" s="20">
        <v>11</v>
      </c>
      <c r="C17" s="20">
        <v>5</v>
      </c>
      <c r="D17" s="20" t="s">
        <v>236</v>
      </c>
      <c r="E17" s="20" t="s">
        <v>237</v>
      </c>
      <c r="F17" s="20" t="s">
        <v>238</v>
      </c>
      <c r="G17" s="20" t="s">
        <v>239</v>
      </c>
      <c r="H17" s="20">
        <v>3</v>
      </c>
      <c r="I17" s="20" t="s">
        <v>226</v>
      </c>
      <c r="J17" s="20" t="s">
        <v>220</v>
      </c>
      <c r="K17" s="21">
        <v>43050</v>
      </c>
      <c r="L17" s="20">
        <v>3</v>
      </c>
      <c r="M17" s="20" t="s">
        <v>224</v>
      </c>
      <c r="N17" s="20">
        <v>7</v>
      </c>
      <c r="O17" s="22">
        <v>1000</v>
      </c>
      <c r="P17" s="20">
        <v>0</v>
      </c>
      <c r="Q17" s="22">
        <v>7000</v>
      </c>
      <c r="R17" s="22">
        <v>700</v>
      </c>
      <c r="S17" s="26">
        <f>MONTH(Tabella1[[#This Row],[DATA]])</f>
        <v>11</v>
      </c>
    </row>
    <row r="18" spans="2:19" ht="19.899999999999999" customHeight="1" x14ac:dyDescent="0.35">
      <c r="B18" s="20">
        <v>12</v>
      </c>
      <c r="C18" s="20">
        <v>5</v>
      </c>
      <c r="D18" s="20" t="s">
        <v>236</v>
      </c>
      <c r="E18" s="20" t="s">
        <v>237</v>
      </c>
      <c r="F18" s="20" t="s">
        <v>238</v>
      </c>
      <c r="G18" s="20" t="s">
        <v>239</v>
      </c>
      <c r="H18" s="20">
        <v>4</v>
      </c>
      <c r="I18" s="20" t="s">
        <v>240</v>
      </c>
      <c r="J18" s="20" t="s">
        <v>223</v>
      </c>
      <c r="K18" s="21">
        <v>43051</v>
      </c>
      <c r="L18" s="20">
        <v>2</v>
      </c>
      <c r="M18" s="20" t="s">
        <v>222</v>
      </c>
      <c r="N18" s="20">
        <v>8</v>
      </c>
      <c r="O18" s="22">
        <v>500</v>
      </c>
      <c r="P18" s="20">
        <v>0</v>
      </c>
      <c r="Q18" s="22">
        <v>4000</v>
      </c>
      <c r="R18" s="22">
        <v>600</v>
      </c>
      <c r="S18" s="26">
        <f>MONTH(Tabella1[[#This Row],[DATA]])</f>
        <v>11</v>
      </c>
    </row>
    <row r="19" spans="2:19" ht="19.899999999999999" customHeight="1" x14ac:dyDescent="0.35">
      <c r="B19" s="20">
        <v>13</v>
      </c>
      <c r="C19" s="20">
        <v>5</v>
      </c>
      <c r="D19" s="20" t="s">
        <v>236</v>
      </c>
      <c r="E19" s="20" t="s">
        <v>237</v>
      </c>
      <c r="F19" s="20" t="s">
        <v>238</v>
      </c>
      <c r="G19" s="20" t="s">
        <v>239</v>
      </c>
      <c r="H19" s="20">
        <v>4</v>
      </c>
      <c r="I19" s="20" t="s">
        <v>240</v>
      </c>
      <c r="J19" s="20" t="s">
        <v>223</v>
      </c>
      <c r="K19" s="21">
        <v>43052</v>
      </c>
      <c r="L19" s="20">
        <v>1</v>
      </c>
      <c r="M19" s="20" t="s">
        <v>221</v>
      </c>
      <c r="N19" s="20">
        <v>9</v>
      </c>
      <c r="O19" s="22">
        <v>100</v>
      </c>
      <c r="P19" s="20">
        <v>0</v>
      </c>
      <c r="Q19" s="22">
        <v>900</v>
      </c>
      <c r="R19" s="22">
        <v>135</v>
      </c>
      <c r="S19" s="26">
        <f>MONTH(Tabella1[[#This Row],[DATA]])</f>
        <v>11</v>
      </c>
    </row>
    <row r="20" spans="2:19" ht="19.899999999999999" customHeight="1" x14ac:dyDescent="0.35">
      <c r="B20" s="23">
        <v>13</v>
      </c>
      <c r="C20" s="23">
        <v>5</v>
      </c>
      <c r="D20" s="23" t="s">
        <v>236</v>
      </c>
      <c r="E20" s="23" t="s">
        <v>237</v>
      </c>
      <c r="F20" s="23" t="s">
        <v>238</v>
      </c>
      <c r="G20" s="23" t="s">
        <v>239</v>
      </c>
      <c r="H20" s="23">
        <v>4</v>
      </c>
      <c r="I20" s="23" t="s">
        <v>240</v>
      </c>
      <c r="J20" s="23" t="s">
        <v>223</v>
      </c>
      <c r="K20" s="24">
        <v>43052</v>
      </c>
      <c r="L20" s="23">
        <v>2</v>
      </c>
      <c r="M20" s="23" t="s">
        <v>222</v>
      </c>
      <c r="N20" s="23">
        <v>10</v>
      </c>
      <c r="O20" s="25">
        <v>500</v>
      </c>
      <c r="P20" s="23">
        <v>0.4</v>
      </c>
      <c r="Q20" s="22">
        <v>3000</v>
      </c>
      <c r="R20" s="22">
        <v>450</v>
      </c>
      <c r="S20" s="28">
        <f>MONTH(Tabella1[[#This Row],[DATA]])</f>
        <v>11</v>
      </c>
    </row>
    <row r="21" spans="2:19" ht="19.899999999999999" customHeight="1" x14ac:dyDescent="0.35"/>
    <row r="22" spans="2:19" ht="19.899999999999999" customHeight="1" x14ac:dyDescent="0.35"/>
    <row r="23" spans="2:19" ht="19.899999999999999" customHeight="1" x14ac:dyDescent="0.35"/>
    <row r="24" spans="2:19" ht="19.899999999999999" customHeight="1" x14ac:dyDescent="0.35"/>
    <row r="25" spans="2:19" ht="19.899999999999999" customHeight="1" x14ac:dyDescent="0.35"/>
    <row r="26" spans="2:19" ht="19.899999999999999" customHeight="1" x14ac:dyDescent="0.35"/>
    <row r="27" spans="2:19" ht="19.899999999999999" customHeight="1" x14ac:dyDescent="0.35"/>
    <row r="28" spans="2:19" ht="19.899999999999999" customHeight="1" x14ac:dyDescent="0.35"/>
    <row r="29" spans="2:19" ht="19.899999999999999" customHeight="1" x14ac:dyDescent="0.35"/>
    <row r="30" spans="2:19" ht="19.899999999999999" customHeight="1" x14ac:dyDescent="0.35"/>
    <row r="31" spans="2:19" ht="19.899999999999999" customHeight="1" x14ac:dyDescent="0.35"/>
    <row r="32" spans="2:19" ht="19.899999999999999" customHeight="1" x14ac:dyDescent="0.35"/>
    <row r="33" ht="19.899999999999999" customHeight="1" x14ac:dyDescent="0.35"/>
    <row r="34" ht="19.899999999999999" customHeight="1" x14ac:dyDescent="0.35"/>
    <row r="35" ht="19.899999999999999" customHeight="1" x14ac:dyDescent="0.35"/>
    <row r="36" ht="19.899999999999999" customHeight="1" x14ac:dyDescent="0.35"/>
    <row r="37" ht="19.899999999999999" customHeight="1" x14ac:dyDescent="0.35"/>
    <row r="38" ht="19.899999999999999" customHeight="1" x14ac:dyDescent="0.35"/>
    <row r="39" ht="19.899999999999999" customHeight="1" x14ac:dyDescent="0.35"/>
    <row r="40" ht="19.899999999999999" customHeight="1" x14ac:dyDescent="0.35"/>
    <row r="41" ht="19.899999999999999" customHeight="1" x14ac:dyDescent="0.35"/>
    <row r="42" ht="19.899999999999999" customHeight="1" x14ac:dyDescent="0.35"/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CF76-9CFA-46F4-B5B4-BB380386400A}">
  <dimension ref="A1:N12"/>
  <sheetViews>
    <sheetView tabSelected="1" workbookViewId="0">
      <selection activeCell="C16" sqref="C16"/>
    </sheetView>
  </sheetViews>
  <sheetFormatPr defaultRowHeight="14.5" x14ac:dyDescent="0.35"/>
  <cols>
    <col min="1" max="1" width="8.7265625" style="34"/>
    <col min="2" max="2" width="18.54296875" bestFit="1" customWidth="1"/>
    <col min="3" max="3" width="19.90625" bestFit="1" customWidth="1"/>
    <col min="4" max="5" width="4" bestFit="1" customWidth="1"/>
    <col min="6" max="7" width="16.81640625" bestFit="1" customWidth="1"/>
  </cols>
  <sheetData>
    <row r="1" spans="2:14" s="34" customFormat="1" x14ac:dyDescent="0.35"/>
    <row r="2" spans="2:14" x14ac:dyDescent="0.35">
      <c r="B2" s="29" t="s">
        <v>206</v>
      </c>
      <c r="C2" t="s">
        <v>254</v>
      </c>
      <c r="D2" s="34"/>
      <c r="E2" s="34"/>
      <c r="F2" s="34"/>
      <c r="G2" s="34"/>
    </row>
    <row r="3" spans="2:14" x14ac:dyDescent="0.35">
      <c r="B3" s="34"/>
      <c r="C3" s="34"/>
      <c r="D3" s="34"/>
      <c r="E3" s="34"/>
      <c r="F3" s="34"/>
      <c r="G3" s="34"/>
      <c r="J3" s="13" t="s">
        <v>246</v>
      </c>
      <c r="K3" s="13"/>
      <c r="L3" s="13"/>
      <c r="M3" s="13"/>
    </row>
    <row r="4" spans="2:14" x14ac:dyDescent="0.35">
      <c r="B4" s="29" t="s">
        <v>245</v>
      </c>
      <c r="C4" s="29" t="s">
        <v>244</v>
      </c>
      <c r="G4" s="34"/>
    </row>
    <row r="5" spans="2:14" x14ac:dyDescent="0.35">
      <c r="B5" s="29" t="s">
        <v>242</v>
      </c>
      <c r="C5" t="s">
        <v>221</v>
      </c>
      <c r="D5" t="s">
        <v>222</v>
      </c>
      <c r="E5" t="s">
        <v>224</v>
      </c>
      <c r="F5" t="s">
        <v>243</v>
      </c>
      <c r="G5" s="34"/>
      <c r="K5" s="12" t="s">
        <v>247</v>
      </c>
      <c r="L5" s="12"/>
      <c r="M5" t="s">
        <v>250</v>
      </c>
    </row>
    <row r="6" spans="2:14" x14ac:dyDescent="0.35">
      <c r="B6" s="30" t="s">
        <v>218</v>
      </c>
      <c r="C6" s="31">
        <v>10</v>
      </c>
      <c r="D6" s="31">
        <v>5</v>
      </c>
      <c r="E6" s="31">
        <v>15</v>
      </c>
      <c r="F6" s="31">
        <v>30</v>
      </c>
      <c r="G6" s="34"/>
      <c r="K6" s="12" t="s">
        <v>248</v>
      </c>
      <c r="L6" s="12"/>
      <c r="M6" t="s">
        <v>251</v>
      </c>
    </row>
    <row r="7" spans="2:14" x14ac:dyDescent="0.35">
      <c r="B7" s="32" t="s">
        <v>217</v>
      </c>
      <c r="C7" s="31">
        <v>10</v>
      </c>
      <c r="D7" s="31">
        <v>5</v>
      </c>
      <c r="E7" s="31">
        <v>15</v>
      </c>
      <c r="F7" s="31">
        <v>30</v>
      </c>
      <c r="G7" s="34"/>
      <c r="K7" s="12" t="s">
        <v>249</v>
      </c>
      <c r="L7" s="12"/>
      <c r="M7" t="s">
        <v>252</v>
      </c>
    </row>
    <row r="8" spans="2:14" x14ac:dyDescent="0.35">
      <c r="B8" s="33" t="s">
        <v>216</v>
      </c>
      <c r="C8" s="31">
        <v>10</v>
      </c>
      <c r="D8" s="31">
        <v>5</v>
      </c>
      <c r="E8" s="31">
        <v>15</v>
      </c>
      <c r="F8" s="31">
        <v>30</v>
      </c>
      <c r="G8" s="34"/>
    </row>
    <row r="9" spans="2:14" x14ac:dyDescent="0.35">
      <c r="B9" s="30" t="s">
        <v>239</v>
      </c>
      <c r="C9" s="31">
        <v>9</v>
      </c>
      <c r="D9" s="31">
        <v>18</v>
      </c>
      <c r="E9" s="31"/>
      <c r="F9" s="31">
        <v>27</v>
      </c>
      <c r="G9" s="34"/>
      <c r="K9" s="12" t="s">
        <v>253</v>
      </c>
    </row>
    <row r="10" spans="2:14" x14ac:dyDescent="0.35">
      <c r="B10" s="30" t="s">
        <v>243</v>
      </c>
      <c r="C10" s="31">
        <v>19</v>
      </c>
      <c r="D10" s="31">
        <v>23</v>
      </c>
      <c r="E10" s="31">
        <v>15</v>
      </c>
      <c r="F10" s="31">
        <v>57</v>
      </c>
      <c r="G10" s="34"/>
      <c r="L10" t="s">
        <v>250</v>
      </c>
    </row>
    <row r="11" spans="2:14" x14ac:dyDescent="0.35">
      <c r="B11" s="34"/>
      <c r="C11" s="34"/>
      <c r="D11" s="34"/>
      <c r="E11" s="34"/>
      <c r="F11" s="34"/>
      <c r="G11" s="34"/>
      <c r="M11" t="s">
        <v>203</v>
      </c>
    </row>
    <row r="12" spans="2:14" x14ac:dyDescent="0.35">
      <c r="N1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Dash_Board</vt:lpstr>
      <vt:lpstr>Tabellone</vt:lpstr>
      <vt:lpstr>PIVOT 3D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Zammori</dc:creator>
  <cp:lastModifiedBy>Francesco Zammori</cp:lastModifiedBy>
  <dcterms:created xsi:type="dcterms:W3CDTF">2020-11-22T14:05:33Z</dcterms:created>
  <dcterms:modified xsi:type="dcterms:W3CDTF">2020-11-22T19:12:09Z</dcterms:modified>
</cp:coreProperties>
</file>